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wanger\Desktop\Work Files\Research &amp; Proposals\Funded Projects\2017\IRAS LNG\Data &amp; Analysis\Test Data\"/>
    </mc:Choice>
  </mc:AlternateContent>
  <xr:revisionPtr revIDLastSave="0" documentId="13_ncr:1_{A0E88CE7-9BD7-482D-BF5E-13295E2AFEB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Master Data Sheet" sheetId="1" r:id="rId1"/>
    <sheet name="Vent Chart" sheetId="4" r:id="rId2"/>
    <sheet name="0% Fill Level Chart" sheetId="3" r:id="rId3"/>
    <sheet name="25% Fill Level Chart" sheetId="8" r:id="rId4"/>
    <sheet name="50% Fill Level Chart" sheetId="9" r:id="rId5"/>
    <sheet name="75% Fill Level Chart" sheetId="10" r:id="rId6"/>
    <sheet name="100% Fill Level Chart" sheetId="11" r:id="rId7"/>
    <sheet name="Stratification" sheetId="6" r:id="rId8"/>
    <sheet name="Methane &amp; Ethane Comparison" sheetId="7" r:id="rId9"/>
    <sheet name="Density Chart" sheetId="12" r:id="rId10"/>
    <sheet name="Heating Value Chart" sheetId="13" r:id="rId11"/>
    <sheet name="Methane Loss" sheetId="14" r:id="rId12"/>
    <sheet name="Saturation Data" sheetId="2" r:id="rId13"/>
  </sheets>
  <externalReferences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1" i="1" l="1"/>
  <c r="AF42" i="1"/>
  <c r="AF43" i="1"/>
  <c r="AF44" i="1"/>
  <c r="AF45" i="1"/>
  <c r="AF46" i="1"/>
  <c r="AF47" i="1"/>
  <c r="AF48" i="1"/>
  <c r="AF49" i="1"/>
  <c r="AF50" i="1"/>
  <c r="AF40" i="1"/>
  <c r="AE41" i="1"/>
  <c r="AE42" i="1"/>
  <c r="AE43" i="1"/>
  <c r="AE44" i="1"/>
  <c r="AE45" i="1"/>
  <c r="AE46" i="1"/>
  <c r="AE47" i="1"/>
  <c r="AE48" i="1"/>
  <c r="AE49" i="1"/>
  <c r="AE50" i="1"/>
  <c r="AE40" i="1"/>
  <c r="AD40" i="1"/>
  <c r="AD41" i="1"/>
  <c r="AD42" i="1"/>
  <c r="AD43" i="1"/>
  <c r="AD44" i="1"/>
  <c r="AD45" i="1"/>
  <c r="AD46" i="1"/>
  <c r="AD47" i="1"/>
  <c r="AD49" i="1"/>
  <c r="AD50" i="1"/>
  <c r="AD51" i="1"/>
  <c r="AE51" i="1" s="1"/>
  <c r="AF51" i="1" s="1"/>
  <c r="AD34" i="1" l="1"/>
  <c r="AD35" i="1"/>
  <c r="AC34" i="1"/>
  <c r="AC35" i="1"/>
  <c r="Y35" i="1"/>
  <c r="Y34" i="1"/>
  <c r="AC41" i="1"/>
  <c r="AC42" i="1"/>
  <c r="AC43" i="1"/>
  <c r="AC44" i="1"/>
  <c r="AC45" i="1"/>
  <c r="AC46" i="1"/>
  <c r="AC47" i="1"/>
  <c r="AC48" i="1"/>
  <c r="AC49" i="1"/>
  <c r="AC50" i="1"/>
  <c r="AC52" i="1"/>
  <c r="AC40" i="1"/>
  <c r="AB41" i="1"/>
  <c r="AB42" i="1"/>
  <c r="AB43" i="1"/>
  <c r="AB44" i="1"/>
  <c r="AB45" i="1"/>
  <c r="AB46" i="1"/>
  <c r="AB47" i="1"/>
  <c r="AB48" i="1"/>
  <c r="AB49" i="1"/>
  <c r="AB50" i="1"/>
  <c r="AB52" i="1"/>
  <c r="AB40" i="1"/>
  <c r="Z34" i="1"/>
  <c r="Z35" i="1"/>
  <c r="AA35" i="1"/>
  <c r="AA34" i="1"/>
  <c r="AB35" i="1"/>
  <c r="AB34" i="1"/>
  <c r="Q57" i="1" l="1"/>
  <c r="Q58" i="1"/>
  <c r="Q59" i="1"/>
  <c r="Q60" i="1"/>
  <c r="Q56" i="1"/>
  <c r="O57" i="1"/>
  <c r="O58" i="1"/>
  <c r="O59" i="1"/>
  <c r="O60" i="1"/>
  <c r="O56" i="1"/>
  <c r="AA41" i="1"/>
  <c r="AA42" i="1"/>
  <c r="AA43" i="1"/>
  <c r="AA44" i="1"/>
  <c r="AA51" i="1"/>
  <c r="AA45" i="1"/>
  <c r="AA49" i="1"/>
  <c r="AA46" i="1"/>
  <c r="AA47" i="1"/>
  <c r="AA48" i="1"/>
  <c r="AA50" i="1"/>
  <c r="AA52" i="1"/>
  <c r="AA40" i="1"/>
  <c r="Z41" i="1"/>
  <c r="Z42" i="1"/>
  <c r="Z52" i="1"/>
  <c r="Z43" i="1"/>
  <c r="Z44" i="1"/>
  <c r="Z45" i="1"/>
  <c r="Z46" i="1"/>
  <c r="Z47" i="1"/>
  <c r="Z48" i="1"/>
  <c r="Z49" i="1"/>
  <c r="Z50" i="1"/>
  <c r="Z51" i="1"/>
  <c r="Z40" i="1"/>
  <c r="Y45" i="1"/>
  <c r="Y46" i="1"/>
  <c r="Y47" i="1"/>
  <c r="Y48" i="1"/>
  <c r="Y49" i="1"/>
  <c r="Y50" i="1"/>
  <c r="Y51" i="1"/>
  <c r="Y52" i="1"/>
  <c r="Y41" i="1"/>
  <c r="Y42" i="1"/>
  <c r="Y43" i="1"/>
  <c r="Y40" i="1"/>
  <c r="H66" i="1" l="1"/>
  <c r="G66" i="1"/>
  <c r="F66" i="1"/>
  <c r="E66" i="1"/>
  <c r="D66" i="1"/>
  <c r="H65" i="1"/>
  <c r="G65" i="1"/>
  <c r="F65" i="1"/>
  <c r="E65" i="1"/>
  <c r="D65" i="1"/>
  <c r="H64" i="1"/>
  <c r="G64" i="1"/>
  <c r="F64" i="1"/>
  <c r="E64" i="1"/>
  <c r="D64" i="1"/>
  <c r="H63" i="1"/>
  <c r="G63" i="1"/>
  <c r="F63" i="1"/>
  <c r="E63" i="1"/>
  <c r="D63" i="1"/>
  <c r="C66" i="1"/>
  <c r="C65" i="1"/>
  <c r="C64" i="1"/>
  <c r="C63" i="1"/>
  <c r="D61" i="1"/>
  <c r="E61" i="1"/>
  <c r="F61" i="1"/>
  <c r="G61" i="1"/>
  <c r="H61" i="1"/>
  <c r="I61" i="1"/>
  <c r="D60" i="1"/>
  <c r="E60" i="1"/>
  <c r="F60" i="1"/>
  <c r="G60" i="1"/>
  <c r="H60" i="1"/>
  <c r="I60" i="1"/>
  <c r="C60" i="1"/>
  <c r="C61" i="1"/>
  <c r="D59" i="1"/>
  <c r="E59" i="1"/>
  <c r="F59" i="1"/>
  <c r="G59" i="1"/>
  <c r="H59" i="1"/>
  <c r="I59" i="1"/>
  <c r="C59" i="1"/>
  <c r="I58" i="1"/>
  <c r="H58" i="1"/>
  <c r="G58" i="1"/>
  <c r="F58" i="1"/>
  <c r="E58" i="1"/>
  <c r="D58" i="1"/>
  <c r="C58" i="1"/>
  <c r="W54" i="1"/>
  <c r="X50" i="1"/>
  <c r="X45" i="1"/>
  <c r="X51" i="1"/>
  <c r="X40" i="1"/>
  <c r="X43" i="1"/>
  <c r="X42" i="1"/>
  <c r="X49" i="1"/>
  <c r="X44" i="1"/>
  <c r="X47" i="1"/>
  <c r="X48" i="1"/>
  <c r="X46" i="1"/>
  <c r="X41" i="1"/>
  <c r="X52" i="1"/>
  <c r="AB51" i="1" l="1"/>
  <c r="AC51" i="1"/>
  <c r="AM23" i="1"/>
  <c r="AM24" i="1"/>
  <c r="AM25" i="1"/>
  <c r="AL25" i="1"/>
  <c r="AE17" i="1"/>
  <c r="AF17" i="1"/>
  <c r="AG17" i="1"/>
  <c r="AE18" i="1"/>
  <c r="AF18" i="1"/>
  <c r="AG18" i="1"/>
  <c r="AE20" i="1"/>
  <c r="AF20" i="1"/>
  <c r="AG20" i="1"/>
  <c r="AD17" i="1"/>
  <c r="AD18" i="1"/>
  <c r="AD20" i="1"/>
  <c r="AB20" i="1"/>
  <c r="AC20" i="1"/>
  <c r="AA20" i="1"/>
  <c r="AB17" i="1"/>
  <c r="AC17" i="1"/>
  <c r="AB18" i="1"/>
  <c r="AC18" i="1"/>
  <c r="AA17" i="1"/>
  <c r="AA18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M40" i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AG12" i="1"/>
  <c r="AD12" i="1"/>
  <c r="AJ12" i="1"/>
  <c r="AD11" i="1"/>
  <c r="AH11" i="1"/>
  <c r="AB12" i="1"/>
  <c r="AE12" i="1"/>
  <c r="AK11" i="1"/>
  <c r="AI11" i="1"/>
  <c r="AL11" i="1"/>
  <c r="AC12" i="1"/>
  <c r="AC11" i="1"/>
  <c r="AB11" i="1"/>
  <c r="AA12" i="1"/>
  <c r="AL12" i="1"/>
  <c r="AE11" i="1"/>
  <c r="AK12" i="1"/>
  <c r="AG11" i="1"/>
  <c r="AF11" i="1"/>
  <c r="AJ11" i="1"/>
  <c r="AI12" i="1"/>
  <c r="AH12" i="1"/>
  <c r="AA11" i="1"/>
  <c r="AF12" i="1"/>
  <c r="AL20" i="1" l="1"/>
  <c r="AM20" i="1" s="1"/>
  <c r="AN25" i="1"/>
  <c r="AN24" i="1"/>
  <c r="AL17" i="1"/>
  <c r="AM17" i="1" s="1"/>
  <c r="AO25" i="1"/>
</calcChain>
</file>

<file path=xl/sharedStrings.xml><?xml version="1.0" encoding="utf-8"?>
<sst xmlns="http://schemas.openxmlformats.org/spreadsheetml/2006/main" count="92" uniqueCount="40">
  <si>
    <t>Methane</t>
  </si>
  <si>
    <t>Ethane</t>
  </si>
  <si>
    <t>Propane</t>
  </si>
  <si>
    <t>Iso-Butane</t>
  </si>
  <si>
    <t>n-Butane</t>
  </si>
  <si>
    <t>Pentane</t>
  </si>
  <si>
    <t>CO2</t>
  </si>
  <si>
    <t>Vent</t>
  </si>
  <si>
    <t>100% Level (0% data)</t>
  </si>
  <si>
    <t>75% Level (25% data)</t>
  </si>
  <si>
    <t>50% Level (50% data)</t>
  </si>
  <si>
    <t>25% Level (75% data)</t>
  </si>
  <si>
    <t>0% Level (100% data)</t>
  </si>
  <si>
    <t>Pressure (psig)</t>
  </si>
  <si>
    <t>Temperature (K), T4</t>
  </si>
  <si>
    <t>Temperature (K), T7</t>
  </si>
  <si>
    <t>Temperature (K), T11</t>
  </si>
  <si>
    <t>Temperature (K), T5/6</t>
  </si>
  <si>
    <t>Temperature (K), T9/10</t>
  </si>
  <si>
    <t>Boiling Point (K)</t>
  </si>
  <si>
    <t>PIVOTAL Analysis, Offloaded from Tanker</t>
  </si>
  <si>
    <t>N2</t>
  </si>
  <si>
    <t>Stratification</t>
  </si>
  <si>
    <t>Sat_CH4</t>
  </si>
  <si>
    <t>Sat_Eth</t>
  </si>
  <si>
    <t>carbon dioxide</t>
  </si>
  <si>
    <t>Butane</t>
  </si>
  <si>
    <t>Isobutane</t>
  </si>
  <si>
    <r>
      <t>ρ</t>
    </r>
    <r>
      <rPr>
        <sz val="9.9"/>
        <color theme="1"/>
        <rFont val="Calibri"/>
        <family val="2"/>
      </rPr>
      <t>_liq (kg/m3)</t>
    </r>
  </si>
  <si>
    <t>Fill Level</t>
  </si>
  <si>
    <t>Vol (in3)</t>
  </si>
  <si>
    <t>Vol (L)</t>
  </si>
  <si>
    <t>Head (in)</t>
  </si>
  <si>
    <t>Head (cm)</t>
  </si>
  <si>
    <r>
      <t>ρ</t>
    </r>
    <r>
      <rPr>
        <sz val="9.9"/>
        <color theme="1"/>
        <rFont val="Calibri"/>
        <family val="2"/>
      </rPr>
      <t>_gas (kg/m3)</t>
    </r>
  </si>
  <si>
    <t>HHV (MJ/kg)</t>
  </si>
  <si>
    <t>LHV (MJ/kg)</t>
  </si>
  <si>
    <t>HHV (MJ/m3)</t>
  </si>
  <si>
    <t>LHV (MJ/m3)</t>
  </si>
  <si>
    <t>%/day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</si>
</sst>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0.00000"/>
    <numFmt numFmtId="172" formatCode="0.0%"/>
    <numFmt numFmtId="174" formatCode="0.00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/>
    <xf numFmtId="165" fontId="0" fillId="2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166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9" fontId="0" fillId="0" borderId="1" xfId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4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72" fontId="0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174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worksheet" Target="worksheets/sheet2.xml"/><Relationship Id="rId1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theme" Target="theme/theme1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Sheet'!$AL$24:$AL$25</c:f>
              <c:numCache>
                <c:formatCode>General</c:formatCode>
                <c:ptCount val="2"/>
                <c:pt idx="0">
                  <c:v>8.3130000000000006</c:v>
                </c:pt>
                <c:pt idx="1">
                  <c:v>16.626000000000001</c:v>
                </c:pt>
              </c:numCache>
            </c:numRef>
          </c:xVal>
          <c:yVal>
            <c:numRef>
              <c:f>'Master Data Sheet'!$AN$24:$AN$25</c:f>
              <c:numCache>
                <c:formatCode>General</c:formatCode>
                <c:ptCount val="2"/>
                <c:pt idx="0">
                  <c:v>7.3947196647062728E-3</c:v>
                </c:pt>
                <c:pt idx="1">
                  <c:v>2.8608824375935321E-3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76-4621-B2FA-5C377F8B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23168"/>
        <c:axId val="625417288"/>
      </c:scatterChart>
      <c:valAx>
        <c:axId val="62542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417288"/>
        <c:crosses val="autoZero"/>
        <c:crossBetween val="midCat"/>
      </c:valAx>
      <c:valAx>
        <c:axId val="62541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42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Liquid and Vapor Density Changes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7"/>
          <c:order val="0"/>
          <c:tx>
            <c:v>Liquid Density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Sheet'!$X$39:$X$52</c:f>
              <c:numCache>
                <c:formatCode>0</c:formatCode>
                <c:ptCount val="14"/>
                <c:pt idx="1">
                  <c:v>431.95601704541122</c:v>
                </c:pt>
                <c:pt idx="2">
                  <c:v>432.97005778217664</c:v>
                </c:pt>
                <c:pt idx="3">
                  <c:v>435.94725106677498</c:v>
                </c:pt>
                <c:pt idx="4">
                  <c:v>439.98316056288172</c:v>
                </c:pt>
                <c:pt idx="5">
                  <c:v>445.46138428830244</c:v>
                </c:pt>
                <c:pt idx="6">
                  <c:v>450.59381988029946</c:v>
                </c:pt>
                <c:pt idx="7">
                  <c:v>474.57943662318326</c:v>
                </c:pt>
                <c:pt idx="8">
                  <c:v>502.97639706884991</c:v>
                </c:pt>
                <c:pt idx="9">
                  <c:v>503.05185493749082</c:v>
                </c:pt>
                <c:pt idx="10">
                  <c:v>515.62608904977458</c:v>
                </c:pt>
                <c:pt idx="11">
                  <c:v>562.68996337762178</c:v>
                </c:pt>
                <c:pt idx="12">
                  <c:v>536.70817675468697</c:v>
                </c:pt>
                <c:pt idx="13">
                  <c:v>539.93440291237596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B7-4D6D-BF4E-12068C75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scatterChart>
        <c:scatterStyle val="lineMarker"/>
        <c:varyColors val="0"/>
        <c:ser>
          <c:idx val="0"/>
          <c:order val="1"/>
          <c:tx>
            <c:v>Vapor Density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Sheet'!$Y$39:$Y$52</c:f>
              <c:numCache>
                <c:formatCode>0.000</c:formatCode>
                <c:ptCount val="14"/>
                <c:pt idx="1">
                  <c:v>2.2440956588395093</c:v>
                </c:pt>
                <c:pt idx="2">
                  <c:v>2.2526669972870255</c:v>
                </c:pt>
                <c:pt idx="3">
                  <c:v>2.2036667987823448</c:v>
                </c:pt>
                <c:pt idx="4">
                  <c:v>2.1781343758988854</c:v>
                </c:pt>
                <c:pt idx="5">
                  <c:v>2.1579999999999999</c:v>
                </c:pt>
                <c:pt idx="6">
                  <c:v>2.1501418950790168</c:v>
                </c:pt>
                <c:pt idx="7">
                  <c:v>2.1128463582761823</c:v>
                </c:pt>
                <c:pt idx="8">
                  <c:v>2.1158365107686836</c:v>
                </c:pt>
                <c:pt idx="9">
                  <c:v>2.0861806314332476</c:v>
                </c:pt>
                <c:pt idx="10">
                  <c:v>2.0836795777875645</c:v>
                </c:pt>
                <c:pt idx="11">
                  <c:v>1.8243659758371562</c:v>
                </c:pt>
                <c:pt idx="12">
                  <c:v>2.7570767450783302</c:v>
                </c:pt>
                <c:pt idx="13">
                  <c:v>2.9053851532500357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B7-4D6D-BF4E-12068C75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9473936"/>
        <c:axId val="789485168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ax val="580"/>
          <c:min val="3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Liquid Density, kg/m3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  <c:majorUnit val="20"/>
      </c:valAx>
      <c:valAx>
        <c:axId val="789485168"/>
        <c:scaling>
          <c:orientation val="minMax"/>
          <c:max val="3.5"/>
          <c:min val="1.700000000000000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Vapor Density, kg/m3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473936"/>
        <c:crosses val="max"/>
        <c:crossBetween val="midCat"/>
        <c:majorUnit val="0.15000000000000002"/>
      </c:valAx>
      <c:valAx>
        <c:axId val="789473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85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261175632753898"/>
          <c:y val="0.12748754265958614"/>
          <c:w val="0.18176443753271257"/>
          <c:h val="0.12857661844201268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Heating Values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001751777182476E-2"/>
          <c:y val="6.8488392463888909E-2"/>
          <c:w val="0.82738389957095482"/>
          <c:h val="0.82554335428645853"/>
        </c:manualLayout>
      </c:layout>
      <c:scatterChart>
        <c:scatterStyle val="lineMarker"/>
        <c:varyColors val="0"/>
        <c:ser>
          <c:idx val="1"/>
          <c:order val="0"/>
          <c:tx>
            <c:v>HHV, Mass Basis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Sheet'!$Z$39:$Z$52</c:f>
              <c:numCache>
                <c:formatCode>0.00</c:formatCode>
                <c:ptCount val="14"/>
                <c:pt idx="1">
                  <c:v>56.872211505203708</c:v>
                </c:pt>
                <c:pt idx="2">
                  <c:v>56.845817172571046</c:v>
                </c:pt>
                <c:pt idx="3">
                  <c:v>56.767638895156907</c:v>
                </c:pt>
                <c:pt idx="4">
                  <c:v>56.661236840419662</c:v>
                </c:pt>
                <c:pt idx="5">
                  <c:v>56.519823237395194</c:v>
                </c:pt>
                <c:pt idx="6">
                  <c:v>56.391703259168921</c:v>
                </c:pt>
                <c:pt idx="7">
                  <c:v>55.810206662941638</c:v>
                </c:pt>
                <c:pt idx="8">
                  <c:v>55.160179128604454</c:v>
                </c:pt>
                <c:pt idx="9">
                  <c:v>55.158073173129573</c:v>
                </c:pt>
                <c:pt idx="10">
                  <c:v>54.874337902955141</c:v>
                </c:pt>
                <c:pt idx="11">
                  <c:v>52.721020463435515</c:v>
                </c:pt>
                <c:pt idx="12">
                  <c:v>52.327329836307506</c:v>
                </c:pt>
                <c:pt idx="13">
                  <c:v>52.246957475419968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B1-452E-A4DB-08C1E4DB79AC}"/>
            </c:ext>
          </c:extLst>
        </c:ser>
        <c:ser>
          <c:idx val="2"/>
          <c:order val="1"/>
          <c:tx>
            <c:v>LHV Mass Basis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Sheet'!$AA$39:$AA$52</c:f>
              <c:numCache>
                <c:formatCode>0.00</c:formatCode>
                <c:ptCount val="14"/>
                <c:pt idx="1">
                  <c:v>49.795161283873512</c:v>
                </c:pt>
                <c:pt idx="2">
                  <c:v>49.779636323656099</c:v>
                </c:pt>
                <c:pt idx="3">
                  <c:v>49.732425400227847</c:v>
                </c:pt>
                <c:pt idx="4">
                  <c:v>49.667788214469489</c:v>
                </c:pt>
                <c:pt idx="5">
                  <c:v>49.582617781134807</c:v>
                </c:pt>
                <c:pt idx="6">
                  <c:v>49.506211122722476</c:v>
                </c:pt>
                <c:pt idx="7">
                  <c:v>49.159574507146559</c:v>
                </c:pt>
                <c:pt idx="8">
                  <c:v>48.778751970375787</c:v>
                </c:pt>
                <c:pt idx="9">
                  <c:v>48.776963763524229</c:v>
                </c:pt>
                <c:pt idx="10">
                  <c:v>48.614200356220536</c:v>
                </c:pt>
                <c:pt idx="11">
                  <c:v>47.604361375778211</c:v>
                </c:pt>
                <c:pt idx="12">
                  <c:v>47.48696772509377</c:v>
                </c:pt>
                <c:pt idx="13">
                  <c:v>47.431204117091582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B1-452E-A4DB-08C1E4DB79AC}"/>
            </c:ext>
          </c:extLst>
        </c:ser>
        <c:ser>
          <c:idx val="4"/>
          <c:order val="4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</c:v>
              </c:pt>
              <c:pt idx="1">
                <c:v>18</c:v>
              </c:pt>
            </c:numLit>
          </c:xVal>
          <c:yVal>
            <c:numRef>
              <c:f>('Master Data Sheet'!$AA$34,'Master Data Sheet'!$AA$34)</c:f>
              <c:numCache>
                <c:formatCode>0.00</c:formatCode>
                <c:ptCount val="2"/>
                <c:pt idx="0">
                  <c:v>57.397279692769239</c:v>
                </c:pt>
                <c:pt idx="1">
                  <c:v>57.397279692769239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B1-452E-A4DB-08C1E4DB79AC}"/>
            </c:ext>
          </c:extLst>
        </c:ser>
        <c:ser>
          <c:idx val="5"/>
          <c:order val="5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15</c:v>
              </c:pt>
              <c:pt idx="1">
                <c:v>18</c:v>
              </c:pt>
            </c:numLit>
          </c:xVal>
          <c:yVal>
            <c:numRef>
              <c:f>('Master Data Sheet'!$AB$34,'Master Data Sheet'!$AB$34)</c:f>
              <c:numCache>
                <c:formatCode>0.00</c:formatCode>
                <c:ptCount val="2"/>
                <c:pt idx="0">
                  <c:v>50.109242316628659</c:v>
                </c:pt>
                <c:pt idx="1">
                  <c:v>50.109242316628659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B1-452E-A4DB-08C1E4DB79AC}"/>
            </c:ext>
          </c:extLst>
        </c:ser>
        <c:ser>
          <c:idx val="6"/>
          <c:order val="6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xVal>
          <c:yVal>
            <c:numRef>
              <c:f>('Master Data Sheet'!$AA$35,'Master Data Sheet'!$AA$35)</c:f>
              <c:numCache>
                <c:formatCode>0.00</c:formatCode>
                <c:ptCount val="2"/>
                <c:pt idx="0">
                  <c:v>52.464509607919695</c:v>
                </c:pt>
                <c:pt idx="1">
                  <c:v>52.464509607919695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B1-452E-A4DB-08C1E4DB79AC}"/>
            </c:ext>
          </c:extLst>
        </c:ser>
        <c:ser>
          <c:idx val="7"/>
          <c:order val="7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xVal>
          <c:yVal>
            <c:numRef>
              <c:f>('Master Data Sheet'!$AB$35,'Master Data Sheet'!$AB$35)</c:f>
              <c:numCache>
                <c:formatCode>0.00</c:formatCode>
                <c:ptCount val="2"/>
                <c:pt idx="0">
                  <c:v>47.582977458602485</c:v>
                </c:pt>
                <c:pt idx="1">
                  <c:v>47.582977458602485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B1-452E-A4DB-08C1E4DB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scatterChart>
        <c:scatterStyle val="lineMarker"/>
        <c:varyColors val="0"/>
        <c:ser>
          <c:idx val="0"/>
          <c:order val="2"/>
          <c:tx>
            <c:v>HHV, Liquid Volume Basis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Sheet'!$AB$39:$AB$52</c:f>
              <c:numCache>
                <c:formatCode>0</c:formatCode>
                <c:ptCount val="14"/>
                <c:pt idx="1">
                  <c:v>24566.293962352003</c:v>
                </c:pt>
                <c:pt idx="2">
                  <c:v>24612.536745883135</c:v>
                </c:pt>
                <c:pt idx="3">
                  <c:v>24747.696125894989</c:v>
                </c:pt>
                <c:pt idx="4">
                  <c:v>24929.990066449835</c:v>
                </c:pt>
                <c:pt idx="5">
                  <c:v>25177.398699060228</c:v>
                </c:pt>
                <c:pt idx="6">
                  <c:v>25409.752981105255</c:v>
                </c:pt>
                <c:pt idx="7">
                  <c:v>26486.37643592227</c:v>
                </c:pt>
                <c:pt idx="8">
                  <c:v>27744.268159777843</c:v>
                </c:pt>
                <c:pt idx="9">
                  <c:v>27747.371024520682</c:v>
                </c:pt>
                <c:pt idx="10">
                  <c:v>28294.640242096568</c:v>
                </c:pt>
                <c:pt idx="11">
                  <c:v>29665.589073801377</c:v>
                </c:pt>
                <c:pt idx="12">
                  <c:v>28084.505790885734</c:v>
                </c:pt>
                <c:pt idx="13">
                  <c:v>28209.929788479178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B1-452E-A4DB-08C1E4DB79AC}"/>
            </c:ext>
          </c:extLst>
        </c:ser>
        <c:ser>
          <c:idx val="3"/>
          <c:order val="3"/>
          <c:tx>
            <c:v>LHV, Liquid Volume Basis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Sheet'!$AC$39:$AC$52</c:f>
              <c:numCache>
                <c:formatCode>0</c:formatCode>
                <c:ptCount val="14"/>
                <c:pt idx="1">
                  <c:v>21509.319536315867</c:v>
                </c:pt>
                <c:pt idx="2">
                  <c:v>21553.09201542912</c:v>
                </c:pt>
                <c:pt idx="3">
                  <c:v>21680.714142112785</c:v>
                </c:pt>
                <c:pt idx="4">
                  <c:v>21852.990436770135</c:v>
                </c:pt>
                <c:pt idx="5">
                  <c:v>22087.141553422109</c:v>
                </c:pt>
                <c:pt idx="6">
                  <c:v>22307.19277758809</c:v>
                </c:pt>
                <c:pt idx="7">
                  <c:v>23330.123174237015</c:v>
                </c:pt>
                <c:pt idx="8">
                  <c:v>24534.560919574677</c:v>
                </c:pt>
                <c:pt idx="9">
                  <c:v>24537.342099459638</c:v>
                </c:pt>
                <c:pt idx="10">
                  <c:v>25066.750001960154</c:v>
                </c:pt>
                <c:pt idx="11">
                  <c:v>26786.496359151715</c:v>
                </c:pt>
                <c:pt idx="12">
                  <c:v>25486.643867343744</c:v>
                </c:pt>
                <c:pt idx="13">
                  <c:v>25609.738874376872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B1-452E-A4DB-08C1E4DB79AC}"/>
            </c:ext>
          </c:extLst>
        </c:ser>
        <c:ser>
          <c:idx val="8"/>
          <c:order val="8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xVal>
          <c:yVal>
            <c:numRef>
              <c:f>('Master Data Sheet'!$AC$34,'Master Data Sheet'!$AC$34)</c:f>
              <c:numCache>
                <c:formatCode>0</c:formatCode>
                <c:ptCount val="2"/>
                <c:pt idx="0">
                  <c:v>23678.149583591148</c:v>
                </c:pt>
                <c:pt idx="1">
                  <c:v>23678.149583591148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B1-452E-A4DB-08C1E4DB79AC}"/>
            </c:ext>
          </c:extLst>
        </c:ser>
        <c:ser>
          <c:idx val="9"/>
          <c:order val="9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9</c:v>
              </c:pt>
              <c:pt idx="1">
                <c:v>12</c:v>
              </c:pt>
            </c:numLit>
          </c:xVal>
          <c:yVal>
            <c:numRef>
              <c:f>('Master Data Sheet'!$AD$34,'Master Data Sheet'!$AD$34)</c:f>
              <c:numCache>
                <c:formatCode>0</c:formatCode>
                <c:ptCount val="2"/>
                <c:pt idx="0">
                  <c:v>20671.609202465745</c:v>
                </c:pt>
                <c:pt idx="1">
                  <c:v>20671.609202465745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B1-452E-A4DB-08C1E4DB79AC}"/>
            </c:ext>
          </c:extLst>
        </c:ser>
        <c:ser>
          <c:idx val="10"/>
          <c:order val="10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21</c:v>
              </c:pt>
              <c:pt idx="1">
                <c:v>24</c:v>
              </c:pt>
            </c:numLit>
          </c:xVal>
          <c:yVal>
            <c:numRef>
              <c:f>('Master Data Sheet'!$AC$35,'Master Data Sheet'!$AC$35)</c:f>
              <c:numCache>
                <c:formatCode>0</c:formatCode>
                <c:ptCount val="2"/>
                <c:pt idx="0">
                  <c:v>27859.26409670461</c:v>
                </c:pt>
                <c:pt idx="1">
                  <c:v>27859.26409670461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5B1-452E-A4DB-08C1E4DB79AC}"/>
            </c:ext>
          </c:extLst>
        </c:ser>
        <c:ser>
          <c:idx val="11"/>
          <c:order val="11"/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21</c:v>
              </c:pt>
              <c:pt idx="1">
                <c:v>24</c:v>
              </c:pt>
            </c:numLit>
          </c:xVal>
          <c:yVal>
            <c:numRef>
              <c:f>('Master Data Sheet'!$AD$35,'Master Data Sheet'!$AD$35)</c:f>
              <c:numCache>
                <c:formatCode>0</c:formatCode>
                <c:ptCount val="2"/>
                <c:pt idx="0">
                  <c:v>25267.113815291264</c:v>
                </c:pt>
                <c:pt idx="1">
                  <c:v>25267.113815291264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B1-452E-A4DB-08C1E4DB7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6064800"/>
        <c:axId val="776063968"/>
      </c:scatterChart>
      <c:valAx>
        <c:axId val="485843168"/>
        <c:scaling>
          <c:orientation val="minMax"/>
          <c:max val="34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ax val="60"/>
          <c:min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Mass Basis, MJ/kg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  <c:majorUnit val="2"/>
      </c:valAx>
      <c:valAx>
        <c:axId val="776063968"/>
        <c:scaling>
          <c:orientation val="minMax"/>
          <c:max val="40000"/>
          <c:min val="2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Liquid Volume Basis, MJ/m3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6064800"/>
        <c:crosses val="max"/>
        <c:crossBetween val="midCat"/>
      </c:valAx>
      <c:valAx>
        <c:axId val="776064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6063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8.6424213504999306E-2"/>
          <c:y val="0.45950262457380264"/>
          <c:w val="0.22316816284598559"/>
          <c:h val="0.15625495659398561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Methane Loss (% lost per day, per Watt of heat load on the liquid)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Pre 50/50 Mix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Sheet'!$M$39:$M$47</c:f>
              <c:numCache>
                <c:formatCode>General</c:formatCode>
                <c:ptCount val="9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</c:numCache>
            </c:numRef>
          </c:xVal>
          <c:yVal>
            <c:numRef>
              <c:f>'Master Data Sheet'!$AF$40:$AF$47</c:f>
              <c:numCache>
                <c:formatCode>0.000%</c:formatCode>
                <c:ptCount val="8"/>
                <c:pt idx="0">
                  <c:v>2.3848569841567315E-4</c:v>
                </c:pt>
                <c:pt idx="1">
                  <c:v>1.3750856305864867E-4</c:v>
                </c:pt>
                <c:pt idx="2">
                  <c:v>3.5026710886298674E-4</c:v>
                </c:pt>
                <c:pt idx="3">
                  <c:v>2.9882325878069867E-4</c:v>
                </c:pt>
                <c:pt idx="4">
                  <c:v>4.3365886187861542E-4</c:v>
                </c:pt>
                <c:pt idx="5">
                  <c:v>8.548956583908845E-4</c:v>
                </c:pt>
                <c:pt idx="6">
                  <c:v>1.9819887030212884E-3</c:v>
                </c:pt>
                <c:pt idx="7">
                  <c:v>5.3329790761835099E-3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B7-4F48-BFCA-3C4A90BF9563}"/>
            </c:ext>
          </c:extLst>
        </c:ser>
        <c:ser>
          <c:idx val="3"/>
          <c:order val="1"/>
          <c:tx>
            <c:v>Post 50/50 Mix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Sheet'!$M$49:$M$52</c:f>
              <c:numCache>
                <c:formatCode>General</c:formatCode>
                <c:ptCount val="4"/>
                <c:pt idx="0">
                  <c:v>28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</c:numCache>
            </c:numRef>
          </c:xVal>
          <c:yVal>
            <c:numRef>
              <c:f>'Master Data Sheet'!$AF$49:$AF$51</c:f>
              <c:numCache>
                <c:formatCode>0.000%</c:formatCode>
                <c:ptCount val="3"/>
                <c:pt idx="0">
                  <c:v>5.9618053990225673E-3</c:v>
                </c:pt>
                <c:pt idx="1">
                  <c:v>1.3825668683513625E-2</c:v>
                </c:pt>
                <c:pt idx="2">
                  <c:v>4.504504504504505E-2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B7-4F48-BFCA-3C4A90BF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032624"/>
        <c:axId val="690350080"/>
      </c:scatterChart>
      <c:valAx>
        <c:axId val="111803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Time, 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0350080"/>
        <c:crossesAt val="1.0000000000000003E-4"/>
        <c:crossBetween val="midCat"/>
      </c:valAx>
      <c:valAx>
        <c:axId val="690350080"/>
        <c:scaling>
          <c:logBase val="10"/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Methane</a:t>
                </a:r>
                <a:r>
                  <a:rPr lang="en-US" b="1" baseline="0"/>
                  <a:t> Loss, %/day/W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8032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483621532602543"/>
          <c:y val="0.13505742672005866"/>
          <c:w val="0.18666705264783079"/>
          <c:h val="0.13701845695648349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Saturation</a:t>
            </a:r>
            <a:r>
              <a:rPr lang="en-US" baseline="0"/>
              <a:t> Curves for Methane &amp; Ethane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'Saturation Data'!$C$3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6.8761108518433937E-4"/>
                  <c:y val="7.78739261687852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'Saturation Data'!$B$4:$B$504</c:f>
              <c:numCache>
                <c:formatCode>General</c:formatCode>
                <c:ptCount val="5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</c:numCache>
            </c:numRef>
          </c:xVal>
          <c:yVal>
            <c:numRef>
              <c:f>'Saturation Data'!$C$4:$C$504</c:f>
              <c:numCache>
                <c:formatCode>0.00</c:formatCode>
                <c:ptCount val="501"/>
                <c:pt idx="0">
                  <c:v>111.67055222265874</c:v>
                </c:pt>
                <c:pt idx="1">
                  <c:v>111.75293889912551</c:v>
                </c:pt>
                <c:pt idx="2">
                  <c:v>111.83489832687881</c:v>
                </c:pt>
                <c:pt idx="3">
                  <c:v>111.91643565287026</c:v>
                </c:pt>
                <c:pt idx="4">
                  <c:v>111.99755592785452</c:v>
                </c:pt>
                <c:pt idx="5">
                  <c:v>112.07826410881424</c:v>
                </c:pt>
                <c:pt idx="6">
                  <c:v>112.15856506130996</c:v>
                </c:pt>
                <c:pt idx="7">
                  <c:v>112.23846356175395</c:v>
                </c:pt>
                <c:pt idx="8">
                  <c:v>112.31796429961463</c:v>
                </c:pt>
                <c:pt idx="9">
                  <c:v>112.39707187955236</c:v>
                </c:pt>
                <c:pt idx="10">
                  <c:v>112.47579082348794</c:v>
                </c:pt>
                <c:pt idx="11">
                  <c:v>112.55412557261029</c:v>
                </c:pt>
                <c:pt idx="12">
                  <c:v>112.63208048932111</c:v>
                </c:pt>
                <c:pt idx="13">
                  <c:v>112.70965985912065</c:v>
                </c:pt>
                <c:pt idx="14">
                  <c:v>112.78686789243866</c:v>
                </c:pt>
                <c:pt idx="15">
                  <c:v>112.86370872640826</c:v>
                </c:pt>
                <c:pt idx="16">
                  <c:v>112.94018642658909</c:v>
                </c:pt>
                <c:pt idx="17">
                  <c:v>113.0163049886382</c:v>
                </c:pt>
                <c:pt idx="18">
                  <c:v>113.09206833993323</c:v>
                </c:pt>
                <c:pt idx="19">
                  <c:v>113.167480341147</c:v>
                </c:pt>
                <c:pt idx="20">
                  <c:v>113.24254478777775</c:v>
                </c:pt>
                <c:pt idx="21">
                  <c:v>113.3172654116342</c:v>
                </c:pt>
                <c:pt idx="22">
                  <c:v>113.39164588227857</c:v>
                </c:pt>
                <c:pt idx="23">
                  <c:v>113.4656898084295</c:v>
                </c:pt>
                <c:pt idx="24">
                  <c:v>113.53940073932286</c:v>
                </c:pt>
                <c:pt idx="25">
                  <c:v>113.61278216603678</c:v>
                </c:pt>
                <c:pt idx="26">
                  <c:v>113.68583752277867</c:v>
                </c:pt>
                <c:pt idx="27">
                  <c:v>113.75857018813608</c:v>
                </c:pt>
                <c:pt idx="28">
                  <c:v>113.83098348629304</c:v>
                </c:pt>
                <c:pt idx="29">
                  <c:v>113.90308068821476</c:v>
                </c:pt>
                <c:pt idx="30">
                  <c:v>113.97486501279626</c:v>
                </c:pt>
                <c:pt idx="31">
                  <c:v>114.04633962798404</c:v>
                </c:pt>
                <c:pt idx="32">
                  <c:v>114.11750765186454</c:v>
                </c:pt>
                <c:pt idx="33">
                  <c:v>114.18837215372396</c:v>
                </c:pt>
                <c:pt idx="34">
                  <c:v>114.25893615508119</c:v>
                </c:pt>
                <c:pt idx="35">
                  <c:v>114.32920263069063</c:v>
                </c:pt>
                <c:pt idx="36">
                  <c:v>114.39917450952181</c:v>
                </c:pt>
                <c:pt idx="37">
                  <c:v>114.46885467570999</c:v>
                </c:pt>
                <c:pt idx="38">
                  <c:v>114.53824596948456</c:v>
                </c:pt>
                <c:pt idx="39">
                  <c:v>114.60735118807149</c:v>
                </c:pt>
                <c:pt idx="40">
                  <c:v>114.67617308657384</c:v>
                </c:pt>
                <c:pt idx="41">
                  <c:v>114.74471437882815</c:v>
                </c:pt>
                <c:pt idx="42">
                  <c:v>114.81297773824056</c:v>
                </c:pt>
                <c:pt idx="43">
                  <c:v>114.8809657986005</c:v>
                </c:pt>
                <c:pt idx="44">
                  <c:v>114.94868115487358</c:v>
                </c:pt>
                <c:pt idx="45">
                  <c:v>115.01612636397684</c:v>
                </c:pt>
                <c:pt idx="46">
                  <c:v>115.08330394552998</c:v>
                </c:pt>
                <c:pt idx="47">
                  <c:v>115.15021638259408</c:v>
                </c:pt>
                <c:pt idx="48">
                  <c:v>115.21686612238547</c:v>
                </c:pt>
                <c:pt idx="49">
                  <c:v>115.28325557697741</c:v>
                </c:pt>
                <c:pt idx="50">
                  <c:v>115.34938712398167</c:v>
                </c:pt>
                <c:pt idx="51">
                  <c:v>115.41526310721349</c:v>
                </c:pt>
                <c:pt idx="52">
                  <c:v>115.4808858373425</c:v>
                </c:pt>
                <c:pt idx="53">
                  <c:v>115.5462575925244</c:v>
                </c:pt>
                <c:pt idx="54">
                  <c:v>115.61138061902149</c:v>
                </c:pt>
                <c:pt idx="55">
                  <c:v>115.67625713180541</c:v>
                </c:pt>
                <c:pt idx="56">
                  <c:v>115.74088931514635</c:v>
                </c:pt>
                <c:pt idx="57">
                  <c:v>115.80527932318934</c:v>
                </c:pt>
                <c:pt idx="58">
                  <c:v>115.86942928051502</c:v>
                </c:pt>
                <c:pt idx="59">
                  <c:v>115.93334128268897</c:v>
                </c:pt>
                <c:pt idx="60">
                  <c:v>115.99701739679767</c:v>
                </c:pt>
                <c:pt idx="61">
                  <c:v>116.06045966197131</c:v>
                </c:pt>
                <c:pt idx="62">
                  <c:v>116.12367008989581</c:v>
                </c:pt>
                <c:pt idx="63">
                  <c:v>116.18665066531182</c:v>
                </c:pt>
                <c:pt idx="64">
                  <c:v>116.24940334650317</c:v>
                </c:pt>
                <c:pt idx="65">
                  <c:v>116.31193006577384</c:v>
                </c:pt>
                <c:pt idx="66">
                  <c:v>116.37423272991431</c:v>
                </c:pt>
                <c:pt idx="67">
                  <c:v>116.43631322065654</c:v>
                </c:pt>
                <c:pt idx="68">
                  <c:v>116.49817339512013</c:v>
                </c:pt>
                <c:pt idx="69">
                  <c:v>116.55981508624807</c:v>
                </c:pt>
                <c:pt idx="70">
                  <c:v>116.62124010323107</c:v>
                </c:pt>
                <c:pt idx="71">
                  <c:v>116.68245023192567</c:v>
                </c:pt>
                <c:pt idx="72">
                  <c:v>116.74344723526002</c:v>
                </c:pt>
                <c:pt idx="73">
                  <c:v>116.80423285363344</c:v>
                </c:pt>
                <c:pt idx="74">
                  <c:v>116.86480880530442</c:v>
                </c:pt>
                <c:pt idx="75">
                  <c:v>116.92517678677285</c:v>
                </c:pt>
                <c:pt idx="76">
                  <c:v>116.98533847315257</c:v>
                </c:pt>
                <c:pt idx="77">
                  <c:v>117.04529551853589</c:v>
                </c:pt>
                <c:pt idx="78">
                  <c:v>117.10504955635076</c:v>
                </c:pt>
                <c:pt idx="79">
                  <c:v>117.1646021997098</c:v>
                </c:pt>
                <c:pt idx="80">
                  <c:v>117.22395504175275</c:v>
                </c:pt>
                <c:pt idx="81">
                  <c:v>117.28310965598065</c:v>
                </c:pt>
                <c:pt idx="82">
                  <c:v>117.34206759658345</c:v>
                </c:pt>
                <c:pt idx="83">
                  <c:v>117.4008303987611</c:v>
                </c:pt>
                <c:pt idx="84">
                  <c:v>117.45939957903725</c:v>
                </c:pt>
                <c:pt idx="85">
                  <c:v>117.51777663556678</c:v>
                </c:pt>
                <c:pt idx="86">
                  <c:v>117.57596304843692</c:v>
                </c:pt>
                <c:pt idx="87">
                  <c:v>117.6339602799623</c:v>
                </c:pt>
                <c:pt idx="88">
                  <c:v>117.69176977497388</c:v>
                </c:pt>
                <c:pt idx="89">
                  <c:v>117.74939296110107</c:v>
                </c:pt>
                <c:pt idx="90">
                  <c:v>117.80683124905046</c:v>
                </c:pt>
                <c:pt idx="91">
                  <c:v>117.86408603287576</c:v>
                </c:pt>
                <c:pt idx="92">
                  <c:v>117.92115869024499</c:v>
                </c:pt>
                <c:pt idx="93">
                  <c:v>117.97805058270056</c:v>
                </c:pt>
                <c:pt idx="94">
                  <c:v>118.03476305591514</c:v>
                </c:pt>
                <c:pt idx="95">
                  <c:v>118.09129743994193</c:v>
                </c:pt>
                <c:pt idx="96">
                  <c:v>118.14765504945997</c:v>
                </c:pt>
                <c:pt idx="97">
                  <c:v>118.2038371840152</c:v>
                </c:pt>
                <c:pt idx="98">
                  <c:v>118.25984512825575</c:v>
                </c:pt>
                <c:pt idx="99">
                  <c:v>118.31568015216313</c:v>
                </c:pt>
                <c:pt idx="100">
                  <c:v>118.37134351127983</c:v>
                </c:pt>
                <c:pt idx="101">
                  <c:v>118.42683644693025</c:v>
                </c:pt>
                <c:pt idx="102">
                  <c:v>118.48216018643988</c:v>
                </c:pt>
                <c:pt idx="103">
                  <c:v>118.53731594334836</c:v>
                </c:pt>
                <c:pt idx="104">
                  <c:v>118.59230491761932</c:v>
                </c:pt>
                <c:pt idx="105">
                  <c:v>118.6471282958462</c:v>
                </c:pt>
                <c:pt idx="106">
                  <c:v>118.70178725145404</c:v>
                </c:pt>
                <c:pt idx="107">
                  <c:v>118.75628294489695</c:v>
                </c:pt>
                <c:pt idx="108">
                  <c:v>118.81061652385246</c:v>
                </c:pt>
                <c:pt idx="109">
                  <c:v>118.86478912341211</c:v>
                </c:pt>
                <c:pt idx="110">
                  <c:v>118.91880186626848</c:v>
                </c:pt>
                <c:pt idx="111">
                  <c:v>118.97265586289829</c:v>
                </c:pt>
                <c:pt idx="112">
                  <c:v>119.02635221174296</c:v>
                </c:pt>
                <c:pt idx="113">
                  <c:v>119.07989199938429</c:v>
                </c:pt>
                <c:pt idx="114">
                  <c:v>119.13327630071915</c:v>
                </c:pt>
                <c:pt idx="115">
                  <c:v>119.18650617912843</c:v>
                </c:pt>
                <c:pt idx="116">
                  <c:v>119.23958268664491</c:v>
                </c:pt>
                <c:pt idx="117">
                  <c:v>119.29250686411733</c:v>
                </c:pt>
                <c:pt idx="118">
                  <c:v>119.3452797413711</c:v>
                </c:pt>
                <c:pt idx="119">
                  <c:v>119.39790233736646</c:v>
                </c:pt>
                <c:pt idx="120">
                  <c:v>119.45037566035376</c:v>
                </c:pt>
                <c:pt idx="121">
                  <c:v>119.50270070802635</c:v>
                </c:pt>
                <c:pt idx="122">
                  <c:v>119.55487846766962</c:v>
                </c:pt>
                <c:pt idx="123">
                  <c:v>119.60690991630879</c:v>
                </c:pt>
                <c:pt idx="124">
                  <c:v>119.65879602085273</c:v>
                </c:pt>
                <c:pt idx="125">
                  <c:v>119.7105377382366</c:v>
                </c:pt>
                <c:pt idx="126">
                  <c:v>119.76213601556024</c:v>
                </c:pt>
                <c:pt idx="127">
                  <c:v>119.81359179022611</c:v>
                </c:pt>
                <c:pt idx="128">
                  <c:v>119.86490599007307</c:v>
                </c:pt>
                <c:pt idx="129">
                  <c:v>119.91607953350901</c:v>
                </c:pt>
                <c:pt idx="130">
                  <c:v>119.96711332964048</c:v>
                </c:pt>
                <c:pt idx="131">
                  <c:v>120.0180082784006</c:v>
                </c:pt>
                <c:pt idx="132">
                  <c:v>120.06876527067411</c:v>
                </c:pt>
                <c:pt idx="133">
                  <c:v>120.11938518842094</c:v>
                </c:pt>
                <c:pt idx="134">
                  <c:v>120.16986890479735</c:v>
                </c:pt>
                <c:pt idx="135">
                  <c:v>120.22021728427465</c:v>
                </c:pt>
                <c:pt idx="136">
                  <c:v>120.27043118275658</c:v>
                </c:pt>
                <c:pt idx="137">
                  <c:v>120.32051144769457</c:v>
                </c:pt>
                <c:pt idx="138">
                  <c:v>120.3704589182001</c:v>
                </c:pt>
                <c:pt idx="139">
                  <c:v>120.42027442515693</c:v>
                </c:pt>
                <c:pt idx="140">
                  <c:v>120.46995879132935</c:v>
                </c:pt>
                <c:pt idx="141">
                  <c:v>120.51951283147103</c:v>
                </c:pt>
                <c:pt idx="142">
                  <c:v>120.56893735242886</c:v>
                </c:pt>
                <c:pt idx="143">
                  <c:v>120.61823315324888</c:v>
                </c:pt>
                <c:pt idx="144">
                  <c:v>120.66740102527717</c:v>
                </c:pt>
                <c:pt idx="145">
                  <c:v>120.71644175226122</c:v>
                </c:pt>
                <c:pt idx="146">
                  <c:v>120.76535611044811</c:v>
                </c:pt>
                <c:pt idx="147">
                  <c:v>120.81414486868239</c:v>
                </c:pt>
                <c:pt idx="148">
                  <c:v>120.86280878850152</c:v>
                </c:pt>
                <c:pt idx="149">
                  <c:v>120.91134862422963</c:v>
                </c:pt>
                <c:pt idx="150">
                  <c:v>120.95976512307109</c:v>
                </c:pt>
                <c:pt idx="151">
                  <c:v>121.00805902520055</c:v>
                </c:pt>
                <c:pt idx="152">
                  <c:v>121.05623106385308</c:v>
                </c:pt>
                <c:pt idx="153">
                  <c:v>121.10428196541258</c:v>
                </c:pt>
                <c:pt idx="154">
                  <c:v>121.15221244949798</c:v>
                </c:pt>
                <c:pt idx="155">
                  <c:v>121.20002322904915</c:v>
                </c:pt>
                <c:pt idx="156">
                  <c:v>121.24771501041052</c:v>
                </c:pt>
                <c:pt idx="157">
                  <c:v>121.29528849341429</c:v>
                </c:pt>
                <c:pt idx="158">
                  <c:v>121.34274437146136</c:v>
                </c:pt>
                <c:pt idx="159">
                  <c:v>121.3900833316016</c:v>
                </c:pt>
                <c:pt idx="160">
                  <c:v>121.43730605461282</c:v>
                </c:pt>
                <c:pt idx="161">
                  <c:v>121.48441321507835</c:v>
                </c:pt>
                <c:pt idx="162">
                  <c:v>121.5314054814632</c:v>
                </c:pt>
                <c:pt idx="163">
                  <c:v>121.57828351618971</c:v>
                </c:pt>
                <c:pt idx="164">
                  <c:v>121.6250479757114</c:v>
                </c:pt>
                <c:pt idx="165">
                  <c:v>121.6716995105858</c:v>
                </c:pt>
                <c:pt idx="166">
                  <c:v>121.71823876554626</c:v>
                </c:pt>
                <c:pt idx="167">
                  <c:v>121.76466637957293</c:v>
                </c:pt>
                <c:pt idx="168">
                  <c:v>121.81098298596199</c:v>
                </c:pt>
                <c:pt idx="169">
                  <c:v>121.85718921239449</c:v>
                </c:pt>
                <c:pt idx="170">
                  <c:v>121.90328568100365</c:v>
                </c:pt>
                <c:pt idx="171">
                  <c:v>121.94927300844152</c:v>
                </c:pt>
                <c:pt idx="172">
                  <c:v>121.99515180594423</c:v>
                </c:pt>
                <c:pt idx="173">
                  <c:v>122.0409226793968</c:v>
                </c:pt>
                <c:pt idx="174">
                  <c:v>122.08658622939633</c:v>
                </c:pt>
                <c:pt idx="175">
                  <c:v>122.13214305131503</c:v>
                </c:pt>
                <c:pt idx="176">
                  <c:v>122.17759373536124</c:v>
                </c:pt>
                <c:pt idx="177">
                  <c:v>122.22293886664055</c:v>
                </c:pt>
                <c:pt idx="178">
                  <c:v>122.26817902521596</c:v>
                </c:pt>
                <c:pt idx="179">
                  <c:v>122.31331478616593</c:v>
                </c:pt>
                <c:pt idx="180">
                  <c:v>122.35834671964319</c:v>
                </c:pt>
                <c:pt idx="181">
                  <c:v>122.40327539093177</c:v>
                </c:pt>
                <c:pt idx="182">
                  <c:v>122.4481013605036</c:v>
                </c:pt>
                <c:pt idx="183">
                  <c:v>122.49282518407307</c:v>
                </c:pt>
                <c:pt idx="184">
                  <c:v>122.53744741265342</c:v>
                </c:pt>
                <c:pt idx="185">
                  <c:v>122.58196859260892</c:v>
                </c:pt>
                <c:pt idx="186">
                  <c:v>122.62638926570983</c:v>
                </c:pt>
                <c:pt idx="187">
                  <c:v>122.67070996918332</c:v>
                </c:pt>
                <c:pt idx="188">
                  <c:v>122.71493123576603</c:v>
                </c:pt>
                <c:pt idx="189">
                  <c:v>122.75905359375422</c:v>
                </c:pt>
                <c:pt idx="190">
                  <c:v>122.80307756705511</c:v>
                </c:pt>
                <c:pt idx="191">
                  <c:v>122.84700367523517</c:v>
                </c:pt>
                <c:pt idx="192">
                  <c:v>122.89083243356964</c:v>
                </c:pt>
                <c:pt idx="193">
                  <c:v>122.93456435309017</c:v>
                </c:pt>
                <c:pt idx="194">
                  <c:v>122.97819994063232</c:v>
                </c:pt>
                <c:pt idx="195">
                  <c:v>123.02173969888287</c:v>
                </c:pt>
                <c:pt idx="196">
                  <c:v>123.06518412642484</c:v>
                </c:pt>
                <c:pt idx="197">
                  <c:v>123.10853371778379</c:v>
                </c:pt>
                <c:pt idx="198">
                  <c:v>123.1517889634725</c:v>
                </c:pt>
                <c:pt idx="199">
                  <c:v>123.19495035003446</c:v>
                </c:pt>
                <c:pt idx="200">
                  <c:v>123.23801836008828</c:v>
                </c:pt>
                <c:pt idx="201">
                  <c:v>123.2809934723702</c:v>
                </c:pt>
                <c:pt idx="202">
                  <c:v>123.32387616177654</c:v>
                </c:pt>
                <c:pt idx="203">
                  <c:v>123.36666689940606</c:v>
                </c:pt>
                <c:pt idx="204">
                  <c:v>123.40936615259933</c:v>
                </c:pt>
                <c:pt idx="205">
                  <c:v>123.45197438498195</c:v>
                </c:pt>
                <c:pt idx="206">
                  <c:v>123.49449205650261</c:v>
                </c:pt>
                <c:pt idx="207">
                  <c:v>123.53691962347376</c:v>
                </c:pt>
                <c:pt idx="208">
                  <c:v>123.57925753861018</c:v>
                </c:pt>
                <c:pt idx="209">
                  <c:v>123.62150625106712</c:v>
                </c:pt>
                <c:pt idx="210">
                  <c:v>123.66366620647908</c:v>
                </c:pt>
                <c:pt idx="211">
                  <c:v>123.705737846997</c:v>
                </c:pt>
                <c:pt idx="212">
                  <c:v>123.74772161132435</c:v>
                </c:pt>
                <c:pt idx="213">
                  <c:v>123.7896179347551</c:v>
                </c:pt>
                <c:pt idx="214">
                  <c:v>123.83142724920828</c:v>
                </c:pt>
                <c:pt idx="215">
                  <c:v>123.87314998326447</c:v>
                </c:pt>
                <c:pt idx="216">
                  <c:v>123.91478656220023</c:v>
                </c:pt>
                <c:pt idx="217">
                  <c:v>123.9563374080229</c:v>
                </c:pt>
                <c:pt idx="218">
                  <c:v>123.99780293950461</c:v>
                </c:pt>
                <c:pt idx="219">
                  <c:v>124.03918357221606</c:v>
                </c:pt>
                <c:pt idx="220">
                  <c:v>124.08047971855974</c:v>
                </c:pt>
                <c:pt idx="221">
                  <c:v>124.12169178780212</c:v>
                </c:pt>
                <c:pt idx="222">
                  <c:v>124.16282018610718</c:v>
                </c:pt>
                <c:pt idx="223">
                  <c:v>124.2038653165674</c:v>
                </c:pt>
                <c:pt idx="224">
                  <c:v>124.24482757923532</c:v>
                </c:pt>
                <c:pt idx="225">
                  <c:v>124.28570737115496</c:v>
                </c:pt>
                <c:pt idx="226">
                  <c:v>124.32650508639281</c:v>
                </c:pt>
                <c:pt idx="227">
                  <c:v>124.367221116067</c:v>
                </c:pt>
                <c:pt idx="228">
                  <c:v>124.40785584837884</c:v>
                </c:pt>
                <c:pt idx="229">
                  <c:v>124.44840966864078</c:v>
                </c:pt>
                <c:pt idx="230">
                  <c:v>124.48888295930672</c:v>
                </c:pt>
                <c:pt idx="231">
                  <c:v>124.5292761000001</c:v>
                </c:pt>
                <c:pt idx="232">
                  <c:v>124.56958946754293</c:v>
                </c:pt>
                <c:pt idx="233">
                  <c:v>124.60982343598303</c:v>
                </c:pt>
                <c:pt idx="234">
                  <c:v>124.64997837662273</c:v>
                </c:pt>
                <c:pt idx="235">
                  <c:v>124.69005465804527</c:v>
                </c:pt>
                <c:pt idx="236">
                  <c:v>124.73005264614278</c:v>
                </c:pt>
                <c:pt idx="237">
                  <c:v>124.76997270414185</c:v>
                </c:pt>
                <c:pt idx="238">
                  <c:v>124.80981519263091</c:v>
                </c:pt>
                <c:pt idx="239">
                  <c:v>124.84958046958567</c:v>
                </c:pt>
                <c:pt idx="240">
                  <c:v>124.88926889039512</c:v>
                </c:pt>
                <c:pt idx="241">
                  <c:v>124.92888080788632</c:v>
                </c:pt>
                <c:pt idx="242">
                  <c:v>124.96841657235029</c:v>
                </c:pt>
                <c:pt idx="243">
                  <c:v>125.00787653156615</c:v>
                </c:pt>
                <c:pt idx="244">
                  <c:v>125.04726103082591</c:v>
                </c:pt>
                <c:pt idx="245">
                  <c:v>125.08657041295832</c:v>
                </c:pt>
                <c:pt idx="246">
                  <c:v>125.12580501835281</c:v>
                </c:pt>
                <c:pt idx="247">
                  <c:v>125.16496518498325</c:v>
                </c:pt>
                <c:pt idx="248">
                  <c:v>125.20405124843133</c:v>
                </c:pt>
                <c:pt idx="249">
                  <c:v>125.24306354190868</c:v>
                </c:pt>
                <c:pt idx="250">
                  <c:v>125.28200239628056</c:v>
                </c:pt>
                <c:pt idx="251">
                  <c:v>125.32086814008812</c:v>
                </c:pt>
                <c:pt idx="252">
                  <c:v>125.35966109956998</c:v>
                </c:pt>
                <c:pt idx="253">
                  <c:v>125.39838159868495</c:v>
                </c:pt>
                <c:pt idx="254">
                  <c:v>125.4370299591329</c:v>
                </c:pt>
                <c:pt idx="255">
                  <c:v>125.47560650037636</c:v>
                </c:pt>
                <c:pt idx="256">
                  <c:v>125.51411153966254</c:v>
                </c:pt>
                <c:pt idx="257">
                  <c:v>125.55254539204262</c:v>
                </c:pt>
                <c:pt idx="258">
                  <c:v>125.59090837039325</c:v>
                </c:pt>
                <c:pt idx="259">
                  <c:v>125.6292007854374</c:v>
                </c:pt>
                <c:pt idx="260">
                  <c:v>125.66742294576348</c:v>
                </c:pt>
                <c:pt idx="261">
                  <c:v>125.7055751578459</c:v>
                </c:pt>
                <c:pt idx="262">
                  <c:v>125.74365772606443</c:v>
                </c:pt>
                <c:pt idx="263">
                  <c:v>125.78167095272369</c:v>
                </c:pt>
                <c:pt idx="264">
                  <c:v>125.81961513807289</c:v>
                </c:pt>
                <c:pt idx="265">
                  <c:v>125.85749058032371</c:v>
                </c:pt>
                <c:pt idx="266">
                  <c:v>125.89529757567013</c:v>
                </c:pt>
                <c:pt idx="267">
                  <c:v>125.93303641830636</c:v>
                </c:pt>
                <c:pt idx="268">
                  <c:v>125.97070740044542</c:v>
                </c:pt>
                <c:pt idx="269">
                  <c:v>126.00831081233707</c:v>
                </c:pt>
                <c:pt idx="270">
                  <c:v>126.04584694228608</c:v>
                </c:pt>
                <c:pt idx="271">
                  <c:v>126.08331607666918</c:v>
                </c:pt>
                <c:pt idx="272">
                  <c:v>126.1207184999538</c:v>
                </c:pt>
                <c:pt idx="273">
                  <c:v>126.15805449471387</c:v>
                </c:pt>
                <c:pt idx="274">
                  <c:v>126.19532434164837</c:v>
                </c:pt>
                <c:pt idx="275">
                  <c:v>126.23252831959687</c:v>
                </c:pt>
                <c:pt idx="276">
                  <c:v>126.26966670555754</c:v>
                </c:pt>
                <c:pt idx="277">
                  <c:v>126.30673977470255</c:v>
                </c:pt>
                <c:pt idx="278">
                  <c:v>126.34374780039545</c:v>
                </c:pt>
                <c:pt idx="279">
                  <c:v>126.38069105420607</c:v>
                </c:pt>
                <c:pt idx="280">
                  <c:v>126.4175698059279</c:v>
                </c:pt>
                <c:pt idx="281">
                  <c:v>126.45438432359286</c:v>
                </c:pt>
                <c:pt idx="282">
                  <c:v>126.49113487348704</c:v>
                </c:pt>
                <c:pt idx="283">
                  <c:v>126.52782172016663</c:v>
                </c:pt>
                <c:pt idx="284">
                  <c:v>126.56444512647305</c:v>
                </c:pt>
                <c:pt idx="285">
                  <c:v>126.60100535354755</c:v>
                </c:pt>
                <c:pt idx="286">
                  <c:v>126.63750266084639</c:v>
                </c:pt>
                <c:pt idx="287">
                  <c:v>126.67393730615619</c:v>
                </c:pt>
                <c:pt idx="288">
                  <c:v>126.7103095456074</c:v>
                </c:pt>
                <c:pt idx="289">
                  <c:v>126.74661963368996</c:v>
                </c:pt>
                <c:pt idx="290">
                  <c:v>126.78286782326649</c:v>
                </c:pt>
                <c:pt idx="291">
                  <c:v>126.8190543655875</c:v>
                </c:pt>
                <c:pt idx="292">
                  <c:v>126.85517951030414</c:v>
                </c:pt>
                <c:pt idx="293">
                  <c:v>126.89124350548303</c:v>
                </c:pt>
                <c:pt idx="294">
                  <c:v>126.9272465976197</c:v>
                </c:pt>
                <c:pt idx="295">
                  <c:v>126.96318903165144</c:v>
                </c:pt>
                <c:pt idx="296">
                  <c:v>126.99907105097149</c:v>
                </c:pt>
                <c:pt idx="297">
                  <c:v>127.03489289744196</c:v>
                </c:pt>
                <c:pt idx="298">
                  <c:v>127.07065481140688</c:v>
                </c:pt>
                <c:pt idx="299">
                  <c:v>127.10635703170523</c:v>
                </c:pt>
                <c:pt idx="300">
                  <c:v>127.14199979568359</c:v>
                </c:pt>
                <c:pt idx="301">
                  <c:v>127.17758333920889</c:v>
                </c:pt>
                <c:pt idx="302">
                  <c:v>127.21310789668104</c:v>
                </c:pt>
                <c:pt idx="303">
                  <c:v>127.24857370104537</c:v>
                </c:pt>
                <c:pt idx="304">
                  <c:v>127.28398098380417</c:v>
                </c:pt>
                <c:pt idx="305">
                  <c:v>127.31932997503014</c:v>
                </c:pt>
                <c:pt idx="306">
                  <c:v>127.35462090337735</c:v>
                </c:pt>
                <c:pt idx="307">
                  <c:v>127.38985399609312</c:v>
                </c:pt>
                <c:pt idx="308">
                  <c:v>127.42502947903057</c:v>
                </c:pt>
                <c:pt idx="309">
                  <c:v>127.46014757665975</c:v>
                </c:pt>
                <c:pt idx="310">
                  <c:v>127.49520851207882</c:v>
                </c:pt>
                <c:pt idx="311">
                  <c:v>127.53021250702577</c:v>
                </c:pt>
                <c:pt idx="312">
                  <c:v>127.56515978189006</c:v>
                </c:pt>
                <c:pt idx="313">
                  <c:v>127.60005055572293</c:v>
                </c:pt>
                <c:pt idx="314">
                  <c:v>127.63488504624945</c:v>
                </c:pt>
                <c:pt idx="315">
                  <c:v>127.66966346987805</c:v>
                </c:pt>
                <c:pt idx="316">
                  <c:v>127.70438604171325</c:v>
                </c:pt>
                <c:pt idx="317">
                  <c:v>127.73905297556429</c:v>
                </c:pt>
                <c:pt idx="318">
                  <c:v>127.77366448395699</c:v>
                </c:pt>
                <c:pt idx="319">
                  <c:v>127.80822077814416</c:v>
                </c:pt>
                <c:pt idx="320">
                  <c:v>127.84272206811517</c:v>
                </c:pt>
                <c:pt idx="321">
                  <c:v>127.87716856260728</c:v>
                </c:pt>
                <c:pt idx="322">
                  <c:v>127.91156046911507</c:v>
                </c:pt>
                <c:pt idx="323">
                  <c:v>127.94589799390045</c:v>
                </c:pt>
                <c:pt idx="324">
                  <c:v>127.98018134200292</c:v>
                </c:pt>
                <c:pt idx="325">
                  <c:v>128.0144107172496</c:v>
                </c:pt>
                <c:pt idx="326">
                  <c:v>128.04858632226453</c:v>
                </c:pt>
                <c:pt idx="327">
                  <c:v>128.08270835847836</c:v>
                </c:pt>
                <c:pt idx="328">
                  <c:v>128.11677702613801</c:v>
                </c:pt>
                <c:pt idx="329">
                  <c:v>128.1507925243163</c:v>
                </c:pt>
                <c:pt idx="330">
                  <c:v>128.18475505092107</c:v>
                </c:pt>
                <c:pt idx="331">
                  <c:v>128.21866480270435</c:v>
                </c:pt>
                <c:pt idx="332">
                  <c:v>128.25252197527206</c:v>
                </c:pt>
                <c:pt idx="333">
                  <c:v>128.28632676309218</c:v>
                </c:pt>
                <c:pt idx="334">
                  <c:v>128.32007935950469</c:v>
                </c:pt>
                <c:pt idx="335">
                  <c:v>128.35377995673011</c:v>
                </c:pt>
                <c:pt idx="336">
                  <c:v>128.38742874587768</c:v>
                </c:pt>
                <c:pt idx="337">
                  <c:v>128.42102591695502</c:v>
                </c:pt>
                <c:pt idx="338">
                  <c:v>128.45457165887666</c:v>
                </c:pt>
                <c:pt idx="339">
                  <c:v>128.48806615947169</c:v>
                </c:pt>
                <c:pt idx="340">
                  <c:v>128.52150960549358</c:v>
                </c:pt>
                <c:pt idx="341">
                  <c:v>128.55490218262696</c:v>
                </c:pt>
                <c:pt idx="342">
                  <c:v>128.58824407549747</c:v>
                </c:pt>
                <c:pt idx="343">
                  <c:v>128.62153546767942</c:v>
                </c:pt>
                <c:pt idx="344">
                  <c:v>128.65477654170269</c:v>
                </c:pt>
                <c:pt idx="345">
                  <c:v>128.68796747906359</c:v>
                </c:pt>
                <c:pt idx="346">
                  <c:v>128.72110846022963</c:v>
                </c:pt>
                <c:pt idx="347">
                  <c:v>128.75419966464963</c:v>
                </c:pt>
                <c:pt idx="348">
                  <c:v>128.78724127076106</c:v>
                </c:pt>
                <c:pt idx="349">
                  <c:v>128.8202334559968</c:v>
                </c:pt>
                <c:pt idx="350">
                  <c:v>128.85317639679454</c:v>
                </c:pt>
                <c:pt idx="351">
                  <c:v>128.88607026860285</c:v>
                </c:pt>
                <c:pt idx="352">
                  <c:v>128.91891524588948</c:v>
                </c:pt>
                <c:pt idx="353">
                  <c:v>128.95171150214836</c:v>
                </c:pt>
                <c:pt idx="354">
                  <c:v>128.98445920990773</c:v>
                </c:pt>
                <c:pt idx="355">
                  <c:v>129.01715854073669</c:v>
                </c:pt>
                <c:pt idx="356">
                  <c:v>129.04980966525255</c:v>
                </c:pt>
                <c:pt idx="357">
                  <c:v>129.08241275312858</c:v>
                </c:pt>
                <c:pt idx="358">
                  <c:v>129.11496797310028</c:v>
                </c:pt>
                <c:pt idx="359">
                  <c:v>129.14747549297365</c:v>
                </c:pt>
                <c:pt idx="360">
                  <c:v>129.17993547962993</c:v>
                </c:pt>
                <c:pt idx="361">
                  <c:v>129.21234809903547</c:v>
                </c:pt>
                <c:pt idx="362">
                  <c:v>129.24471351624609</c:v>
                </c:pt>
                <c:pt idx="363">
                  <c:v>129.27703189541501</c:v>
                </c:pt>
                <c:pt idx="364">
                  <c:v>129.30930339979943</c:v>
                </c:pt>
                <c:pt idx="365">
                  <c:v>129.34152819176731</c:v>
                </c:pt>
                <c:pt idx="366">
                  <c:v>129.373706432803</c:v>
                </c:pt>
                <c:pt idx="367">
                  <c:v>129.40583828351552</c:v>
                </c:pt>
                <c:pt idx="368">
                  <c:v>129.43792390364334</c:v>
                </c:pt>
                <c:pt idx="369">
                  <c:v>129.46996345206148</c:v>
                </c:pt>
                <c:pt idx="370">
                  <c:v>129.50195708678822</c:v>
                </c:pt>
                <c:pt idx="371">
                  <c:v>129.5339049649904</c:v>
                </c:pt>
                <c:pt idx="372">
                  <c:v>129.56580724299104</c:v>
                </c:pt>
                <c:pt idx="373">
                  <c:v>129.59766407627404</c:v>
                </c:pt>
                <c:pt idx="374">
                  <c:v>129.62947561949102</c:v>
                </c:pt>
                <c:pt idx="375">
                  <c:v>129.66124202646756</c:v>
                </c:pt>
                <c:pt idx="376">
                  <c:v>129.69296345020896</c:v>
                </c:pt>
                <c:pt idx="377">
                  <c:v>129.72464004290615</c:v>
                </c:pt>
                <c:pt idx="378">
                  <c:v>129.75627195594154</c:v>
                </c:pt>
                <c:pt idx="379">
                  <c:v>129.78785933989479</c:v>
                </c:pt>
                <c:pt idx="380">
                  <c:v>129.81940234454908</c:v>
                </c:pt>
                <c:pt idx="381">
                  <c:v>129.85090111889639</c:v>
                </c:pt>
                <c:pt idx="382">
                  <c:v>129.88235581114316</c:v>
                </c:pt>
                <c:pt idx="383">
                  <c:v>129.91376656871606</c:v>
                </c:pt>
                <c:pt idx="384">
                  <c:v>129.9451335382675</c:v>
                </c:pt>
                <c:pt idx="385">
                  <c:v>129.97645686568183</c:v>
                </c:pt>
                <c:pt idx="386">
                  <c:v>130.00773669607904</c:v>
                </c:pt>
                <c:pt idx="387">
                  <c:v>130.03897317382228</c:v>
                </c:pt>
                <c:pt idx="388">
                  <c:v>130.07016644252201</c:v>
                </c:pt>
                <c:pt idx="389">
                  <c:v>130.10131664504163</c:v>
                </c:pt>
                <c:pt idx="390">
                  <c:v>130.13242392350281</c:v>
                </c:pt>
                <c:pt idx="391">
                  <c:v>130.16348841929062</c:v>
                </c:pt>
                <c:pt idx="392">
                  <c:v>130.19451027305843</c:v>
                </c:pt>
                <c:pt idx="393">
                  <c:v>130.22548962473417</c:v>
                </c:pt>
                <c:pt idx="394">
                  <c:v>130.25642661352404</c:v>
                </c:pt>
                <c:pt idx="395">
                  <c:v>130.28732137791837</c:v>
                </c:pt>
                <c:pt idx="396">
                  <c:v>130.31817405569632</c:v>
                </c:pt>
                <c:pt idx="397">
                  <c:v>130.34898478393106</c:v>
                </c:pt>
                <c:pt idx="398">
                  <c:v>130.37975369899439</c:v>
                </c:pt>
                <c:pt idx="399">
                  <c:v>130.41048093656258</c:v>
                </c:pt>
                <c:pt idx="400">
                  <c:v>130.44116663161921</c:v>
                </c:pt>
                <c:pt idx="401">
                  <c:v>130.47181091846207</c:v>
                </c:pt>
                <c:pt idx="402">
                  <c:v>130.50241393070658</c:v>
                </c:pt>
                <c:pt idx="403">
                  <c:v>130.53297580129143</c:v>
                </c:pt>
                <c:pt idx="404">
                  <c:v>130.56349666248229</c:v>
                </c:pt>
                <c:pt idx="405">
                  <c:v>130.59397664587681</c:v>
                </c:pt>
                <c:pt idx="406">
                  <c:v>130.62441588240972</c:v>
                </c:pt>
                <c:pt idx="407">
                  <c:v>130.65481450235711</c:v>
                </c:pt>
                <c:pt idx="408">
                  <c:v>130.68517263533985</c:v>
                </c:pt>
                <c:pt idx="409">
                  <c:v>130.71549041033015</c:v>
                </c:pt>
                <c:pt idx="410">
                  <c:v>130.74576795565363</c:v>
                </c:pt>
                <c:pt idx="411">
                  <c:v>130.7760053989962</c:v>
                </c:pt>
                <c:pt idx="412">
                  <c:v>130.80620286740594</c:v>
                </c:pt>
                <c:pt idx="413">
                  <c:v>130.8363604872994</c:v>
                </c:pt>
                <c:pt idx="414">
                  <c:v>130.8664783844647</c:v>
                </c:pt>
                <c:pt idx="415">
                  <c:v>130.8965566840663</c:v>
                </c:pt>
                <c:pt idx="416">
                  <c:v>130.92659551064898</c:v>
                </c:pt>
                <c:pt idx="417">
                  <c:v>130.95659498814189</c:v>
                </c:pt>
                <c:pt idx="418">
                  <c:v>130.98655523986335</c:v>
                </c:pt>
                <c:pt idx="419">
                  <c:v>131.01647638852418</c:v>
                </c:pt>
                <c:pt idx="420">
                  <c:v>131.04635855623192</c:v>
                </c:pt>
                <c:pt idx="421">
                  <c:v>131.07620186449549</c:v>
                </c:pt>
                <c:pt idx="422">
                  <c:v>131.10600643422836</c:v>
                </c:pt>
                <c:pt idx="423">
                  <c:v>131.13577238575252</c:v>
                </c:pt>
                <c:pt idx="424">
                  <c:v>131.16549983880344</c:v>
                </c:pt>
                <c:pt idx="425">
                  <c:v>131.19518891253281</c:v>
                </c:pt>
                <c:pt idx="426">
                  <c:v>131.22483972551331</c:v>
                </c:pt>
                <c:pt idx="427">
                  <c:v>131.25445239574145</c:v>
                </c:pt>
                <c:pt idx="428">
                  <c:v>131.28402704064217</c:v>
                </c:pt>
                <c:pt idx="429">
                  <c:v>131.31356377707232</c:v>
                </c:pt>
                <c:pt idx="430">
                  <c:v>131.3430627213246</c:v>
                </c:pt>
                <c:pt idx="431">
                  <c:v>131.37252398913091</c:v>
                </c:pt>
                <c:pt idx="432">
                  <c:v>131.40194769566617</c:v>
                </c:pt>
                <c:pt idx="433">
                  <c:v>131.43133395555228</c:v>
                </c:pt>
                <c:pt idx="434">
                  <c:v>131.46068288286099</c:v>
                </c:pt>
                <c:pt idx="435">
                  <c:v>131.48999459111852</c:v>
                </c:pt>
                <c:pt idx="436">
                  <c:v>131.51926919330822</c:v>
                </c:pt>
                <c:pt idx="437">
                  <c:v>131.54850680187465</c:v>
                </c:pt>
                <c:pt idx="438">
                  <c:v>131.57770752872639</c:v>
                </c:pt>
                <c:pt idx="439">
                  <c:v>131.60687148524028</c:v>
                </c:pt>
                <c:pt idx="440">
                  <c:v>131.63599878226478</c:v>
                </c:pt>
                <c:pt idx="441">
                  <c:v>131.66508953012288</c:v>
                </c:pt>
                <c:pt idx="442">
                  <c:v>131.69414383861562</c:v>
                </c:pt>
                <c:pt idx="443">
                  <c:v>131.72316181702607</c:v>
                </c:pt>
                <c:pt idx="444">
                  <c:v>131.7521435741215</c:v>
                </c:pt>
                <c:pt idx="445">
                  <c:v>131.78108921815794</c:v>
                </c:pt>
                <c:pt idx="446">
                  <c:v>131.80999885688254</c:v>
                </c:pt>
                <c:pt idx="447">
                  <c:v>131.83887259753735</c:v>
                </c:pt>
                <c:pt idx="448">
                  <c:v>131.86771054686227</c:v>
                </c:pt>
                <c:pt idx="449">
                  <c:v>131.89651281109838</c:v>
                </c:pt>
                <c:pt idx="450">
                  <c:v>131.92527949599074</c:v>
                </c:pt>
                <c:pt idx="451">
                  <c:v>131.95401070679216</c:v>
                </c:pt>
                <c:pt idx="452">
                  <c:v>131.98270654826601</c:v>
                </c:pt>
                <c:pt idx="453">
                  <c:v>132.01136712468929</c:v>
                </c:pt>
                <c:pt idx="454">
                  <c:v>132.03999253985543</c:v>
                </c:pt>
                <c:pt idx="455">
                  <c:v>132.06858289707796</c:v>
                </c:pt>
                <c:pt idx="456">
                  <c:v>132.0971382991932</c:v>
                </c:pt>
                <c:pt idx="457">
                  <c:v>132.12565884856309</c:v>
                </c:pt>
                <c:pt idx="458">
                  <c:v>132.15414464707828</c:v>
                </c:pt>
                <c:pt idx="459">
                  <c:v>132.18259579616156</c:v>
                </c:pt>
                <c:pt idx="460">
                  <c:v>132.21101239676972</c:v>
                </c:pt>
                <c:pt idx="461">
                  <c:v>132.23939454939753</c:v>
                </c:pt>
                <c:pt idx="462">
                  <c:v>132.26774235408018</c:v>
                </c:pt>
                <c:pt idx="463">
                  <c:v>132.29605591039572</c:v>
                </c:pt>
                <c:pt idx="464">
                  <c:v>132.32433531746906</c:v>
                </c:pt>
                <c:pt idx="465">
                  <c:v>132.35258067397334</c:v>
                </c:pt>
                <c:pt idx="466">
                  <c:v>132.38079207813388</c:v>
                </c:pt>
                <c:pt idx="467">
                  <c:v>132.40896962773036</c:v>
                </c:pt>
                <c:pt idx="468">
                  <c:v>132.43711342009934</c:v>
                </c:pt>
                <c:pt idx="469">
                  <c:v>132.46522355213796</c:v>
                </c:pt>
                <c:pt idx="470">
                  <c:v>132.49330012030583</c:v>
                </c:pt>
                <c:pt idx="471">
                  <c:v>132.52134322062756</c:v>
                </c:pt>
                <c:pt idx="472">
                  <c:v>132.54935294869622</c:v>
                </c:pt>
                <c:pt idx="473">
                  <c:v>132.57732939967551</c:v>
                </c:pt>
                <c:pt idx="474">
                  <c:v>132.60527266830201</c:v>
                </c:pt>
                <c:pt idx="475">
                  <c:v>132.63318284888877</c:v>
                </c:pt>
                <c:pt idx="476">
                  <c:v>132.66106003532698</c:v>
                </c:pt>
                <c:pt idx="477">
                  <c:v>132.68890432108898</c:v>
                </c:pt>
                <c:pt idx="478">
                  <c:v>132.71671579923046</c:v>
                </c:pt>
                <c:pt idx="479">
                  <c:v>132.7444945623933</c:v>
                </c:pt>
                <c:pt idx="480">
                  <c:v>132.77224070280829</c:v>
                </c:pt>
                <c:pt idx="481">
                  <c:v>132.7999543122973</c:v>
                </c:pt>
                <c:pt idx="482">
                  <c:v>132.82763548227513</c:v>
                </c:pt>
                <c:pt idx="483">
                  <c:v>132.85528430375334</c:v>
                </c:pt>
                <c:pt idx="484">
                  <c:v>132.88290086734128</c:v>
                </c:pt>
                <c:pt idx="485">
                  <c:v>132.91048526324985</c:v>
                </c:pt>
                <c:pt idx="486">
                  <c:v>132.93803758129243</c:v>
                </c:pt>
                <c:pt idx="487">
                  <c:v>132.96555791088863</c:v>
                </c:pt>
                <c:pt idx="488">
                  <c:v>132.99304634106576</c:v>
                </c:pt>
                <c:pt idx="489">
                  <c:v>133.02050296046144</c:v>
                </c:pt>
                <c:pt idx="490">
                  <c:v>133.0479278573259</c:v>
                </c:pt>
                <c:pt idx="491">
                  <c:v>133.07532111952429</c:v>
                </c:pt>
                <c:pt idx="492">
                  <c:v>133.10268283453928</c:v>
                </c:pt>
                <c:pt idx="493">
                  <c:v>133.13001308947258</c:v>
                </c:pt>
                <c:pt idx="494">
                  <c:v>133.15731197104759</c:v>
                </c:pt>
                <c:pt idx="495">
                  <c:v>133.18457956561221</c:v>
                </c:pt>
                <c:pt idx="496">
                  <c:v>133.21181595914032</c:v>
                </c:pt>
                <c:pt idx="497">
                  <c:v>133.23902123723352</c:v>
                </c:pt>
                <c:pt idx="498">
                  <c:v>133.26619548512534</c:v>
                </c:pt>
                <c:pt idx="499">
                  <c:v>133.29333878768068</c:v>
                </c:pt>
                <c:pt idx="500">
                  <c:v>133.32045122940016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87-4206-A1C4-5BAF5E297268}"/>
            </c:ext>
          </c:extLst>
        </c:ser>
        <c:ser>
          <c:idx val="1"/>
          <c:order val="1"/>
          <c:tx>
            <c:strRef>
              <c:f>'Saturation Data'!$D$3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2.1042885087031209E-2"/>
                  <c:y val="5.466461530192685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'Saturation Data'!$B$4:$B$504</c:f>
              <c:numCache>
                <c:formatCode>General</c:formatCode>
                <c:ptCount val="5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  <c:pt idx="141">
                  <c:v>14.1</c:v>
                </c:pt>
                <c:pt idx="142">
                  <c:v>14.2</c:v>
                </c:pt>
                <c:pt idx="143">
                  <c:v>14.3</c:v>
                </c:pt>
                <c:pt idx="144">
                  <c:v>14.4</c:v>
                </c:pt>
                <c:pt idx="145">
                  <c:v>14.5</c:v>
                </c:pt>
                <c:pt idx="146">
                  <c:v>14.6</c:v>
                </c:pt>
                <c:pt idx="147">
                  <c:v>14.7</c:v>
                </c:pt>
                <c:pt idx="148">
                  <c:v>14.8</c:v>
                </c:pt>
                <c:pt idx="149">
                  <c:v>14.9</c:v>
                </c:pt>
                <c:pt idx="150">
                  <c:v>15</c:v>
                </c:pt>
                <c:pt idx="151">
                  <c:v>15.1</c:v>
                </c:pt>
                <c:pt idx="152">
                  <c:v>15.2</c:v>
                </c:pt>
                <c:pt idx="153">
                  <c:v>15.3</c:v>
                </c:pt>
                <c:pt idx="154">
                  <c:v>15.4</c:v>
                </c:pt>
                <c:pt idx="155">
                  <c:v>15.5</c:v>
                </c:pt>
                <c:pt idx="156">
                  <c:v>15.6</c:v>
                </c:pt>
                <c:pt idx="157">
                  <c:v>15.7</c:v>
                </c:pt>
                <c:pt idx="158">
                  <c:v>15.8</c:v>
                </c:pt>
                <c:pt idx="159">
                  <c:v>15.9</c:v>
                </c:pt>
                <c:pt idx="160">
                  <c:v>16</c:v>
                </c:pt>
                <c:pt idx="161">
                  <c:v>16.100000000000001</c:v>
                </c:pt>
                <c:pt idx="162">
                  <c:v>16.2</c:v>
                </c:pt>
                <c:pt idx="163">
                  <c:v>16.3</c:v>
                </c:pt>
                <c:pt idx="164">
                  <c:v>16.399999999999999</c:v>
                </c:pt>
                <c:pt idx="165">
                  <c:v>16.5</c:v>
                </c:pt>
                <c:pt idx="166">
                  <c:v>16.600000000000001</c:v>
                </c:pt>
                <c:pt idx="167">
                  <c:v>16.7</c:v>
                </c:pt>
                <c:pt idx="168">
                  <c:v>16.8</c:v>
                </c:pt>
                <c:pt idx="169">
                  <c:v>16.899999999999999</c:v>
                </c:pt>
                <c:pt idx="170">
                  <c:v>17</c:v>
                </c:pt>
                <c:pt idx="171">
                  <c:v>17.100000000000001</c:v>
                </c:pt>
                <c:pt idx="172">
                  <c:v>17.2</c:v>
                </c:pt>
                <c:pt idx="173">
                  <c:v>17.3</c:v>
                </c:pt>
                <c:pt idx="174">
                  <c:v>17.399999999999999</c:v>
                </c:pt>
                <c:pt idx="175">
                  <c:v>17.5</c:v>
                </c:pt>
                <c:pt idx="176">
                  <c:v>17.600000000000001</c:v>
                </c:pt>
                <c:pt idx="177">
                  <c:v>17.7</c:v>
                </c:pt>
                <c:pt idx="178">
                  <c:v>17.8</c:v>
                </c:pt>
                <c:pt idx="179">
                  <c:v>17.899999999999999</c:v>
                </c:pt>
                <c:pt idx="180">
                  <c:v>18</c:v>
                </c:pt>
                <c:pt idx="181">
                  <c:v>18.100000000000001</c:v>
                </c:pt>
                <c:pt idx="182">
                  <c:v>18.2</c:v>
                </c:pt>
                <c:pt idx="183">
                  <c:v>18.3</c:v>
                </c:pt>
                <c:pt idx="184">
                  <c:v>18.399999999999999</c:v>
                </c:pt>
                <c:pt idx="185">
                  <c:v>18.5</c:v>
                </c:pt>
                <c:pt idx="186">
                  <c:v>18.600000000000001</c:v>
                </c:pt>
                <c:pt idx="187">
                  <c:v>18.7</c:v>
                </c:pt>
                <c:pt idx="188">
                  <c:v>18.8</c:v>
                </c:pt>
                <c:pt idx="189">
                  <c:v>18.899999999999999</c:v>
                </c:pt>
                <c:pt idx="190">
                  <c:v>19</c:v>
                </c:pt>
                <c:pt idx="191">
                  <c:v>19.100000000000001</c:v>
                </c:pt>
                <c:pt idx="192">
                  <c:v>19.2</c:v>
                </c:pt>
                <c:pt idx="193">
                  <c:v>19.3</c:v>
                </c:pt>
                <c:pt idx="194">
                  <c:v>19.399999999999999</c:v>
                </c:pt>
                <c:pt idx="195">
                  <c:v>19.5</c:v>
                </c:pt>
                <c:pt idx="196">
                  <c:v>19.600000000000001</c:v>
                </c:pt>
                <c:pt idx="197">
                  <c:v>19.7</c:v>
                </c:pt>
                <c:pt idx="198">
                  <c:v>19.8</c:v>
                </c:pt>
                <c:pt idx="199">
                  <c:v>19.899999999999999</c:v>
                </c:pt>
                <c:pt idx="200">
                  <c:v>20</c:v>
                </c:pt>
                <c:pt idx="201">
                  <c:v>20.100000000000001</c:v>
                </c:pt>
                <c:pt idx="202">
                  <c:v>20.2</c:v>
                </c:pt>
                <c:pt idx="203">
                  <c:v>20.3</c:v>
                </c:pt>
                <c:pt idx="204">
                  <c:v>20.399999999999999</c:v>
                </c:pt>
                <c:pt idx="205">
                  <c:v>20.5</c:v>
                </c:pt>
                <c:pt idx="206">
                  <c:v>20.6</c:v>
                </c:pt>
                <c:pt idx="207">
                  <c:v>20.7</c:v>
                </c:pt>
                <c:pt idx="208">
                  <c:v>20.8</c:v>
                </c:pt>
                <c:pt idx="209">
                  <c:v>20.9</c:v>
                </c:pt>
                <c:pt idx="210">
                  <c:v>21</c:v>
                </c:pt>
                <c:pt idx="211">
                  <c:v>21.1</c:v>
                </c:pt>
                <c:pt idx="212">
                  <c:v>21.2</c:v>
                </c:pt>
                <c:pt idx="213">
                  <c:v>21.3</c:v>
                </c:pt>
                <c:pt idx="214">
                  <c:v>21.4</c:v>
                </c:pt>
                <c:pt idx="215">
                  <c:v>21.5</c:v>
                </c:pt>
                <c:pt idx="216">
                  <c:v>21.6</c:v>
                </c:pt>
                <c:pt idx="217">
                  <c:v>21.7</c:v>
                </c:pt>
                <c:pt idx="218">
                  <c:v>21.8</c:v>
                </c:pt>
                <c:pt idx="219">
                  <c:v>21.9</c:v>
                </c:pt>
                <c:pt idx="220">
                  <c:v>22</c:v>
                </c:pt>
                <c:pt idx="221">
                  <c:v>22.1</c:v>
                </c:pt>
                <c:pt idx="222">
                  <c:v>22.2</c:v>
                </c:pt>
                <c:pt idx="223">
                  <c:v>22.3</c:v>
                </c:pt>
                <c:pt idx="224">
                  <c:v>22.4</c:v>
                </c:pt>
                <c:pt idx="225">
                  <c:v>22.5</c:v>
                </c:pt>
                <c:pt idx="226">
                  <c:v>22.6</c:v>
                </c:pt>
                <c:pt idx="227">
                  <c:v>22.7</c:v>
                </c:pt>
                <c:pt idx="228">
                  <c:v>22.8</c:v>
                </c:pt>
                <c:pt idx="229">
                  <c:v>22.9</c:v>
                </c:pt>
                <c:pt idx="230">
                  <c:v>23</c:v>
                </c:pt>
                <c:pt idx="231">
                  <c:v>23.1</c:v>
                </c:pt>
                <c:pt idx="232">
                  <c:v>23.2</c:v>
                </c:pt>
                <c:pt idx="233">
                  <c:v>23.3</c:v>
                </c:pt>
                <c:pt idx="234">
                  <c:v>23.4</c:v>
                </c:pt>
                <c:pt idx="235">
                  <c:v>23.5</c:v>
                </c:pt>
                <c:pt idx="236">
                  <c:v>23.6</c:v>
                </c:pt>
                <c:pt idx="237">
                  <c:v>23.7</c:v>
                </c:pt>
                <c:pt idx="238">
                  <c:v>23.8</c:v>
                </c:pt>
                <c:pt idx="239">
                  <c:v>23.9</c:v>
                </c:pt>
                <c:pt idx="240">
                  <c:v>24</c:v>
                </c:pt>
                <c:pt idx="241">
                  <c:v>24.1</c:v>
                </c:pt>
                <c:pt idx="242">
                  <c:v>24.2</c:v>
                </c:pt>
                <c:pt idx="243">
                  <c:v>24.3</c:v>
                </c:pt>
                <c:pt idx="244">
                  <c:v>24.4</c:v>
                </c:pt>
                <c:pt idx="245">
                  <c:v>24.5</c:v>
                </c:pt>
                <c:pt idx="246">
                  <c:v>24.6</c:v>
                </c:pt>
                <c:pt idx="247">
                  <c:v>24.7</c:v>
                </c:pt>
                <c:pt idx="248">
                  <c:v>24.8</c:v>
                </c:pt>
                <c:pt idx="249">
                  <c:v>24.9</c:v>
                </c:pt>
                <c:pt idx="250">
                  <c:v>25</c:v>
                </c:pt>
                <c:pt idx="251">
                  <c:v>25.1</c:v>
                </c:pt>
                <c:pt idx="252">
                  <c:v>25.2</c:v>
                </c:pt>
                <c:pt idx="253">
                  <c:v>25.3</c:v>
                </c:pt>
                <c:pt idx="254">
                  <c:v>25.4</c:v>
                </c:pt>
                <c:pt idx="255">
                  <c:v>25.5</c:v>
                </c:pt>
                <c:pt idx="256">
                  <c:v>25.6</c:v>
                </c:pt>
                <c:pt idx="257">
                  <c:v>25.7</c:v>
                </c:pt>
                <c:pt idx="258">
                  <c:v>25.8</c:v>
                </c:pt>
                <c:pt idx="259">
                  <c:v>25.9</c:v>
                </c:pt>
                <c:pt idx="260">
                  <c:v>26</c:v>
                </c:pt>
                <c:pt idx="261">
                  <c:v>26.1</c:v>
                </c:pt>
                <c:pt idx="262">
                  <c:v>26.2</c:v>
                </c:pt>
                <c:pt idx="263">
                  <c:v>26.3</c:v>
                </c:pt>
                <c:pt idx="264">
                  <c:v>26.4</c:v>
                </c:pt>
                <c:pt idx="265">
                  <c:v>26.5</c:v>
                </c:pt>
                <c:pt idx="266">
                  <c:v>26.6</c:v>
                </c:pt>
                <c:pt idx="267">
                  <c:v>26.7</c:v>
                </c:pt>
                <c:pt idx="268">
                  <c:v>26.8</c:v>
                </c:pt>
                <c:pt idx="269">
                  <c:v>26.9</c:v>
                </c:pt>
                <c:pt idx="270">
                  <c:v>27</c:v>
                </c:pt>
                <c:pt idx="271">
                  <c:v>27.1</c:v>
                </c:pt>
                <c:pt idx="272">
                  <c:v>27.2</c:v>
                </c:pt>
                <c:pt idx="273">
                  <c:v>27.3</c:v>
                </c:pt>
                <c:pt idx="274">
                  <c:v>27.4</c:v>
                </c:pt>
                <c:pt idx="275">
                  <c:v>27.5</c:v>
                </c:pt>
                <c:pt idx="276">
                  <c:v>27.6</c:v>
                </c:pt>
                <c:pt idx="277">
                  <c:v>27.7</c:v>
                </c:pt>
                <c:pt idx="278">
                  <c:v>27.8</c:v>
                </c:pt>
                <c:pt idx="279">
                  <c:v>27.9</c:v>
                </c:pt>
                <c:pt idx="280">
                  <c:v>28</c:v>
                </c:pt>
                <c:pt idx="281">
                  <c:v>28.1</c:v>
                </c:pt>
                <c:pt idx="282">
                  <c:v>28.2</c:v>
                </c:pt>
                <c:pt idx="283">
                  <c:v>28.3</c:v>
                </c:pt>
                <c:pt idx="284">
                  <c:v>28.4</c:v>
                </c:pt>
                <c:pt idx="285">
                  <c:v>28.5</c:v>
                </c:pt>
                <c:pt idx="286">
                  <c:v>28.6</c:v>
                </c:pt>
                <c:pt idx="287">
                  <c:v>28.7</c:v>
                </c:pt>
                <c:pt idx="288">
                  <c:v>28.8</c:v>
                </c:pt>
                <c:pt idx="289">
                  <c:v>28.9</c:v>
                </c:pt>
                <c:pt idx="290">
                  <c:v>29</c:v>
                </c:pt>
                <c:pt idx="291">
                  <c:v>29.1</c:v>
                </c:pt>
                <c:pt idx="292">
                  <c:v>29.2</c:v>
                </c:pt>
                <c:pt idx="293">
                  <c:v>29.3</c:v>
                </c:pt>
                <c:pt idx="294">
                  <c:v>29.4</c:v>
                </c:pt>
                <c:pt idx="295">
                  <c:v>29.5</c:v>
                </c:pt>
                <c:pt idx="296">
                  <c:v>29.6</c:v>
                </c:pt>
                <c:pt idx="297">
                  <c:v>29.7</c:v>
                </c:pt>
                <c:pt idx="298">
                  <c:v>29.8</c:v>
                </c:pt>
                <c:pt idx="299">
                  <c:v>29.9</c:v>
                </c:pt>
                <c:pt idx="300">
                  <c:v>30</c:v>
                </c:pt>
                <c:pt idx="301">
                  <c:v>30.1</c:v>
                </c:pt>
                <c:pt idx="302">
                  <c:v>30.2</c:v>
                </c:pt>
                <c:pt idx="303">
                  <c:v>30.3</c:v>
                </c:pt>
                <c:pt idx="304">
                  <c:v>30.4</c:v>
                </c:pt>
                <c:pt idx="305">
                  <c:v>30.5</c:v>
                </c:pt>
                <c:pt idx="306">
                  <c:v>30.6</c:v>
                </c:pt>
                <c:pt idx="307">
                  <c:v>30.7</c:v>
                </c:pt>
                <c:pt idx="308">
                  <c:v>30.8</c:v>
                </c:pt>
                <c:pt idx="309">
                  <c:v>30.9</c:v>
                </c:pt>
                <c:pt idx="310">
                  <c:v>31</c:v>
                </c:pt>
                <c:pt idx="311">
                  <c:v>31.1</c:v>
                </c:pt>
                <c:pt idx="312">
                  <c:v>31.2</c:v>
                </c:pt>
                <c:pt idx="313">
                  <c:v>31.3</c:v>
                </c:pt>
                <c:pt idx="314">
                  <c:v>31.4</c:v>
                </c:pt>
                <c:pt idx="315">
                  <c:v>31.5</c:v>
                </c:pt>
                <c:pt idx="316">
                  <c:v>31.6</c:v>
                </c:pt>
                <c:pt idx="317">
                  <c:v>31.7</c:v>
                </c:pt>
                <c:pt idx="318">
                  <c:v>31.8</c:v>
                </c:pt>
                <c:pt idx="319">
                  <c:v>31.9</c:v>
                </c:pt>
                <c:pt idx="320">
                  <c:v>32</c:v>
                </c:pt>
                <c:pt idx="321">
                  <c:v>32.1</c:v>
                </c:pt>
                <c:pt idx="322">
                  <c:v>32.200000000000003</c:v>
                </c:pt>
                <c:pt idx="323">
                  <c:v>32.299999999999997</c:v>
                </c:pt>
                <c:pt idx="324">
                  <c:v>32.4</c:v>
                </c:pt>
                <c:pt idx="325">
                  <c:v>32.5</c:v>
                </c:pt>
                <c:pt idx="326">
                  <c:v>32.6</c:v>
                </c:pt>
                <c:pt idx="327">
                  <c:v>32.700000000000003</c:v>
                </c:pt>
                <c:pt idx="328">
                  <c:v>32.799999999999997</c:v>
                </c:pt>
                <c:pt idx="329">
                  <c:v>32.9</c:v>
                </c:pt>
                <c:pt idx="330">
                  <c:v>33</c:v>
                </c:pt>
                <c:pt idx="331">
                  <c:v>33.1</c:v>
                </c:pt>
                <c:pt idx="332">
                  <c:v>33.200000000000003</c:v>
                </c:pt>
                <c:pt idx="333">
                  <c:v>33.299999999999997</c:v>
                </c:pt>
                <c:pt idx="334">
                  <c:v>33.4</c:v>
                </c:pt>
                <c:pt idx="335">
                  <c:v>33.5</c:v>
                </c:pt>
                <c:pt idx="336">
                  <c:v>33.6</c:v>
                </c:pt>
                <c:pt idx="337">
                  <c:v>33.700000000000003</c:v>
                </c:pt>
                <c:pt idx="338">
                  <c:v>33.799999999999997</c:v>
                </c:pt>
                <c:pt idx="339">
                  <c:v>33.9</c:v>
                </c:pt>
                <c:pt idx="340">
                  <c:v>34</c:v>
                </c:pt>
                <c:pt idx="341">
                  <c:v>34.1</c:v>
                </c:pt>
                <c:pt idx="342">
                  <c:v>34.200000000000003</c:v>
                </c:pt>
                <c:pt idx="343">
                  <c:v>34.299999999999997</c:v>
                </c:pt>
                <c:pt idx="344">
                  <c:v>34.4</c:v>
                </c:pt>
                <c:pt idx="345">
                  <c:v>34.5</c:v>
                </c:pt>
                <c:pt idx="346">
                  <c:v>34.6</c:v>
                </c:pt>
                <c:pt idx="347">
                  <c:v>34.700000000000003</c:v>
                </c:pt>
                <c:pt idx="348">
                  <c:v>34.799999999999997</c:v>
                </c:pt>
                <c:pt idx="349">
                  <c:v>34.9</c:v>
                </c:pt>
                <c:pt idx="350">
                  <c:v>35</c:v>
                </c:pt>
                <c:pt idx="351">
                  <c:v>35.1</c:v>
                </c:pt>
                <c:pt idx="352">
                  <c:v>35.200000000000003</c:v>
                </c:pt>
                <c:pt idx="353">
                  <c:v>35.299999999999997</c:v>
                </c:pt>
                <c:pt idx="354">
                  <c:v>35.4</c:v>
                </c:pt>
                <c:pt idx="355">
                  <c:v>35.5</c:v>
                </c:pt>
                <c:pt idx="356">
                  <c:v>35.6</c:v>
                </c:pt>
                <c:pt idx="357">
                  <c:v>35.700000000000003</c:v>
                </c:pt>
                <c:pt idx="358">
                  <c:v>35.799999999999997</c:v>
                </c:pt>
                <c:pt idx="359">
                  <c:v>35.9</c:v>
                </c:pt>
                <c:pt idx="360">
                  <c:v>36</c:v>
                </c:pt>
                <c:pt idx="361">
                  <c:v>36.1</c:v>
                </c:pt>
                <c:pt idx="362">
                  <c:v>36.200000000000003</c:v>
                </c:pt>
                <c:pt idx="363">
                  <c:v>36.299999999999997</c:v>
                </c:pt>
                <c:pt idx="364">
                  <c:v>36.4</c:v>
                </c:pt>
                <c:pt idx="365">
                  <c:v>36.5</c:v>
                </c:pt>
                <c:pt idx="366">
                  <c:v>36.6</c:v>
                </c:pt>
                <c:pt idx="367">
                  <c:v>36.700000000000003</c:v>
                </c:pt>
                <c:pt idx="368">
                  <c:v>36.799999999999997</c:v>
                </c:pt>
                <c:pt idx="369">
                  <c:v>36.9</c:v>
                </c:pt>
                <c:pt idx="370">
                  <c:v>37</c:v>
                </c:pt>
                <c:pt idx="371">
                  <c:v>37.1</c:v>
                </c:pt>
                <c:pt idx="372">
                  <c:v>37.200000000000003</c:v>
                </c:pt>
                <c:pt idx="373">
                  <c:v>37.299999999999997</c:v>
                </c:pt>
                <c:pt idx="374">
                  <c:v>37.4</c:v>
                </c:pt>
                <c:pt idx="375">
                  <c:v>37.5</c:v>
                </c:pt>
                <c:pt idx="376">
                  <c:v>37.6</c:v>
                </c:pt>
                <c:pt idx="377">
                  <c:v>37.700000000000003</c:v>
                </c:pt>
                <c:pt idx="378">
                  <c:v>37.799999999999997</c:v>
                </c:pt>
                <c:pt idx="379">
                  <c:v>37.9</c:v>
                </c:pt>
                <c:pt idx="380">
                  <c:v>38</c:v>
                </c:pt>
                <c:pt idx="381">
                  <c:v>38.1</c:v>
                </c:pt>
                <c:pt idx="382">
                  <c:v>38.200000000000003</c:v>
                </c:pt>
                <c:pt idx="383">
                  <c:v>38.299999999999997</c:v>
                </c:pt>
                <c:pt idx="384">
                  <c:v>38.4</c:v>
                </c:pt>
                <c:pt idx="385">
                  <c:v>38.5</c:v>
                </c:pt>
                <c:pt idx="386">
                  <c:v>38.6</c:v>
                </c:pt>
                <c:pt idx="387">
                  <c:v>38.700000000000003</c:v>
                </c:pt>
                <c:pt idx="388">
                  <c:v>38.799999999999997</c:v>
                </c:pt>
                <c:pt idx="389">
                  <c:v>38.9</c:v>
                </c:pt>
                <c:pt idx="390">
                  <c:v>39</c:v>
                </c:pt>
                <c:pt idx="391">
                  <c:v>39.1</c:v>
                </c:pt>
                <c:pt idx="392">
                  <c:v>39.200000000000003</c:v>
                </c:pt>
                <c:pt idx="393">
                  <c:v>39.299999999999997</c:v>
                </c:pt>
                <c:pt idx="394">
                  <c:v>39.4</c:v>
                </c:pt>
                <c:pt idx="395">
                  <c:v>39.5</c:v>
                </c:pt>
                <c:pt idx="396">
                  <c:v>39.6</c:v>
                </c:pt>
                <c:pt idx="397">
                  <c:v>39.700000000000003</c:v>
                </c:pt>
                <c:pt idx="398">
                  <c:v>39.799999999999997</c:v>
                </c:pt>
                <c:pt idx="399">
                  <c:v>39.9</c:v>
                </c:pt>
                <c:pt idx="400">
                  <c:v>40</c:v>
                </c:pt>
                <c:pt idx="401">
                  <c:v>40.1</c:v>
                </c:pt>
                <c:pt idx="402">
                  <c:v>40.200000000000003</c:v>
                </c:pt>
                <c:pt idx="403">
                  <c:v>40.299999999999997</c:v>
                </c:pt>
                <c:pt idx="404">
                  <c:v>40.4</c:v>
                </c:pt>
                <c:pt idx="405">
                  <c:v>40.5</c:v>
                </c:pt>
                <c:pt idx="406">
                  <c:v>40.6</c:v>
                </c:pt>
                <c:pt idx="407">
                  <c:v>40.700000000000003</c:v>
                </c:pt>
                <c:pt idx="408">
                  <c:v>40.799999999999997</c:v>
                </c:pt>
                <c:pt idx="409">
                  <c:v>40.9</c:v>
                </c:pt>
                <c:pt idx="410">
                  <c:v>41</c:v>
                </c:pt>
                <c:pt idx="411">
                  <c:v>41.1</c:v>
                </c:pt>
                <c:pt idx="412">
                  <c:v>41.2</c:v>
                </c:pt>
                <c:pt idx="413">
                  <c:v>41.3</c:v>
                </c:pt>
                <c:pt idx="414">
                  <c:v>41.4</c:v>
                </c:pt>
                <c:pt idx="415">
                  <c:v>41.5</c:v>
                </c:pt>
                <c:pt idx="416">
                  <c:v>41.6</c:v>
                </c:pt>
                <c:pt idx="417">
                  <c:v>41.7</c:v>
                </c:pt>
                <c:pt idx="418">
                  <c:v>41.8</c:v>
                </c:pt>
                <c:pt idx="419">
                  <c:v>41.9</c:v>
                </c:pt>
                <c:pt idx="420">
                  <c:v>42</c:v>
                </c:pt>
                <c:pt idx="421">
                  <c:v>42.1</c:v>
                </c:pt>
                <c:pt idx="422">
                  <c:v>42.2</c:v>
                </c:pt>
                <c:pt idx="423">
                  <c:v>42.3</c:v>
                </c:pt>
                <c:pt idx="424">
                  <c:v>42.4</c:v>
                </c:pt>
                <c:pt idx="425">
                  <c:v>42.5</c:v>
                </c:pt>
                <c:pt idx="426">
                  <c:v>42.6</c:v>
                </c:pt>
                <c:pt idx="427">
                  <c:v>42.7</c:v>
                </c:pt>
                <c:pt idx="428">
                  <c:v>42.8</c:v>
                </c:pt>
                <c:pt idx="429">
                  <c:v>42.9</c:v>
                </c:pt>
                <c:pt idx="430">
                  <c:v>43</c:v>
                </c:pt>
                <c:pt idx="431">
                  <c:v>43.1</c:v>
                </c:pt>
                <c:pt idx="432">
                  <c:v>43.2</c:v>
                </c:pt>
                <c:pt idx="433">
                  <c:v>43.3</c:v>
                </c:pt>
                <c:pt idx="434">
                  <c:v>43.4</c:v>
                </c:pt>
                <c:pt idx="435">
                  <c:v>43.5</c:v>
                </c:pt>
                <c:pt idx="436">
                  <c:v>43.6</c:v>
                </c:pt>
                <c:pt idx="437">
                  <c:v>43.7</c:v>
                </c:pt>
                <c:pt idx="438">
                  <c:v>43.8</c:v>
                </c:pt>
                <c:pt idx="439">
                  <c:v>43.9</c:v>
                </c:pt>
                <c:pt idx="440">
                  <c:v>44</c:v>
                </c:pt>
                <c:pt idx="441">
                  <c:v>44.1</c:v>
                </c:pt>
                <c:pt idx="442">
                  <c:v>44.2</c:v>
                </c:pt>
                <c:pt idx="443">
                  <c:v>44.3</c:v>
                </c:pt>
                <c:pt idx="444">
                  <c:v>44.4</c:v>
                </c:pt>
                <c:pt idx="445">
                  <c:v>44.5</c:v>
                </c:pt>
                <c:pt idx="446">
                  <c:v>44.6</c:v>
                </c:pt>
                <c:pt idx="447">
                  <c:v>44.7</c:v>
                </c:pt>
                <c:pt idx="448">
                  <c:v>44.8</c:v>
                </c:pt>
                <c:pt idx="449">
                  <c:v>44.9</c:v>
                </c:pt>
                <c:pt idx="450">
                  <c:v>45</c:v>
                </c:pt>
                <c:pt idx="451">
                  <c:v>45.1</c:v>
                </c:pt>
                <c:pt idx="452">
                  <c:v>45.2</c:v>
                </c:pt>
                <c:pt idx="453">
                  <c:v>45.3</c:v>
                </c:pt>
                <c:pt idx="454">
                  <c:v>45.4</c:v>
                </c:pt>
                <c:pt idx="455">
                  <c:v>45.5</c:v>
                </c:pt>
                <c:pt idx="456">
                  <c:v>45.6</c:v>
                </c:pt>
                <c:pt idx="457">
                  <c:v>45.7</c:v>
                </c:pt>
                <c:pt idx="458">
                  <c:v>45.8</c:v>
                </c:pt>
                <c:pt idx="459">
                  <c:v>45.9</c:v>
                </c:pt>
                <c:pt idx="460">
                  <c:v>46</c:v>
                </c:pt>
                <c:pt idx="461">
                  <c:v>46.1</c:v>
                </c:pt>
                <c:pt idx="462">
                  <c:v>46.2</c:v>
                </c:pt>
                <c:pt idx="463">
                  <c:v>46.3</c:v>
                </c:pt>
                <c:pt idx="464">
                  <c:v>46.4</c:v>
                </c:pt>
                <c:pt idx="465">
                  <c:v>46.5</c:v>
                </c:pt>
                <c:pt idx="466">
                  <c:v>46.6</c:v>
                </c:pt>
                <c:pt idx="467">
                  <c:v>46.7</c:v>
                </c:pt>
                <c:pt idx="468">
                  <c:v>46.8</c:v>
                </c:pt>
                <c:pt idx="469">
                  <c:v>46.9</c:v>
                </c:pt>
                <c:pt idx="470">
                  <c:v>47</c:v>
                </c:pt>
                <c:pt idx="471">
                  <c:v>47.1</c:v>
                </c:pt>
                <c:pt idx="472">
                  <c:v>47.2</c:v>
                </c:pt>
                <c:pt idx="473">
                  <c:v>47.3</c:v>
                </c:pt>
                <c:pt idx="474">
                  <c:v>47.4</c:v>
                </c:pt>
                <c:pt idx="475">
                  <c:v>47.5</c:v>
                </c:pt>
                <c:pt idx="476">
                  <c:v>47.6</c:v>
                </c:pt>
                <c:pt idx="477">
                  <c:v>47.7</c:v>
                </c:pt>
                <c:pt idx="478">
                  <c:v>47.8</c:v>
                </c:pt>
                <c:pt idx="479">
                  <c:v>47.9</c:v>
                </c:pt>
                <c:pt idx="480">
                  <c:v>48</c:v>
                </c:pt>
                <c:pt idx="481">
                  <c:v>48.1</c:v>
                </c:pt>
                <c:pt idx="482">
                  <c:v>48.2</c:v>
                </c:pt>
                <c:pt idx="483">
                  <c:v>48.3</c:v>
                </c:pt>
                <c:pt idx="484">
                  <c:v>48.4</c:v>
                </c:pt>
                <c:pt idx="485">
                  <c:v>48.5</c:v>
                </c:pt>
                <c:pt idx="486">
                  <c:v>48.6</c:v>
                </c:pt>
                <c:pt idx="487">
                  <c:v>48.7</c:v>
                </c:pt>
                <c:pt idx="488">
                  <c:v>48.8</c:v>
                </c:pt>
                <c:pt idx="489">
                  <c:v>48.9</c:v>
                </c:pt>
                <c:pt idx="490">
                  <c:v>49</c:v>
                </c:pt>
                <c:pt idx="491">
                  <c:v>49.1</c:v>
                </c:pt>
                <c:pt idx="492">
                  <c:v>49.2</c:v>
                </c:pt>
                <c:pt idx="493">
                  <c:v>49.3</c:v>
                </c:pt>
                <c:pt idx="494">
                  <c:v>49.4</c:v>
                </c:pt>
                <c:pt idx="495">
                  <c:v>49.5</c:v>
                </c:pt>
                <c:pt idx="496">
                  <c:v>49.6</c:v>
                </c:pt>
                <c:pt idx="497">
                  <c:v>49.7</c:v>
                </c:pt>
                <c:pt idx="498">
                  <c:v>49.8</c:v>
                </c:pt>
                <c:pt idx="499">
                  <c:v>49.9</c:v>
                </c:pt>
                <c:pt idx="500">
                  <c:v>50</c:v>
                </c:pt>
              </c:numCache>
            </c:numRef>
          </c:xVal>
          <c:yVal>
            <c:numRef>
              <c:f>'Saturation Data'!$D$4:$D$504</c:f>
              <c:numCache>
                <c:formatCode>0.00</c:formatCode>
                <c:ptCount val="501"/>
                <c:pt idx="0">
                  <c:v>236.68173264940344</c:v>
                </c:pt>
                <c:pt idx="1">
                  <c:v>236.70223951083449</c:v>
                </c:pt>
                <c:pt idx="2">
                  <c:v>236.72263033090684</c:v>
                </c:pt>
                <c:pt idx="3">
                  <c:v>236.74290655134399</c:v>
                </c:pt>
                <c:pt idx="4">
                  <c:v>236.76306958641882</c:v>
                </c:pt>
                <c:pt idx="5">
                  <c:v>236.78312082365576</c:v>
                </c:pt>
                <c:pt idx="6">
                  <c:v>236.8030616245093</c:v>
                </c:pt>
                <c:pt idx="7">
                  <c:v>236.82289332502125</c:v>
                </c:pt>
                <c:pt idx="8">
                  <c:v>236.84261723645744</c:v>
                </c:pt>
                <c:pt idx="9">
                  <c:v>236.86223464592459</c:v>
                </c:pt>
                <c:pt idx="10">
                  <c:v>236.88174681696682</c:v>
                </c:pt>
                <c:pt idx="11">
                  <c:v>236.90115499014564</c:v>
                </c:pt>
                <c:pt idx="12">
                  <c:v>236.92046038360064</c:v>
                </c:pt>
                <c:pt idx="13">
                  <c:v>236.93966419359299</c:v>
                </c:pt>
                <c:pt idx="14">
                  <c:v>236.95876759503426</c:v>
                </c:pt>
                <c:pt idx="15">
                  <c:v>236.97777174199629</c:v>
                </c:pt>
                <c:pt idx="16">
                  <c:v>236.99667776820874</c:v>
                </c:pt>
                <c:pt idx="17">
                  <c:v>237.01548678753957</c:v>
                </c:pt>
                <c:pt idx="18">
                  <c:v>237.03419989446303</c:v>
                </c:pt>
                <c:pt idx="19">
                  <c:v>237.0528181645123</c:v>
                </c:pt>
                <c:pt idx="20">
                  <c:v>237.07134265472033</c:v>
                </c:pt>
                <c:pt idx="21">
                  <c:v>237.08977440404675</c:v>
                </c:pt>
                <c:pt idx="22">
                  <c:v>237.10811443379248</c:v>
                </c:pt>
                <c:pt idx="23">
                  <c:v>237.12636374800394</c:v>
                </c:pt>
                <c:pt idx="24">
                  <c:v>237.14452333386353</c:v>
                </c:pt>
                <c:pt idx="25">
                  <c:v>237.16259416207012</c:v>
                </c:pt>
                <c:pt idx="26">
                  <c:v>237.18057718720945</c:v>
                </c:pt>
                <c:pt idx="27">
                  <c:v>237.19847334811269</c:v>
                </c:pt>
                <c:pt idx="28">
                  <c:v>237.21628356820582</c:v>
                </c:pt>
                <c:pt idx="29">
                  <c:v>237.23400875584954</c:v>
                </c:pt>
                <c:pt idx="30">
                  <c:v>237.25164980466906</c:v>
                </c:pt>
                <c:pt idx="31">
                  <c:v>237.26920759387534</c:v>
                </c:pt>
                <c:pt idx="32">
                  <c:v>237.28668298857764</c:v>
                </c:pt>
                <c:pt idx="33">
                  <c:v>237.30407684008699</c:v>
                </c:pt>
                <c:pt idx="34">
                  <c:v>237.32138998621232</c:v>
                </c:pt>
                <c:pt idx="35">
                  <c:v>237.33862325154789</c:v>
                </c:pt>
                <c:pt idx="36">
                  <c:v>237.35577744775341</c:v>
                </c:pt>
                <c:pt idx="37">
                  <c:v>237.3728533738267</c:v>
                </c:pt>
                <c:pt idx="38">
                  <c:v>237.38985181636951</c:v>
                </c:pt>
                <c:pt idx="39">
                  <c:v>237.4067735498449</c:v>
                </c:pt>
                <c:pt idx="40">
                  <c:v>237.42361933683014</c:v>
                </c:pt>
                <c:pt idx="41">
                  <c:v>237.44038992826103</c:v>
                </c:pt>
                <c:pt idx="42">
                  <c:v>237.45708606367143</c:v>
                </c:pt>
                <c:pt idx="43">
                  <c:v>237.47370847142528</c:v>
                </c:pt>
                <c:pt idx="44">
                  <c:v>237.49025786894384</c:v>
                </c:pt>
                <c:pt idx="45">
                  <c:v>237.50673496292654</c:v>
                </c:pt>
                <c:pt idx="46">
                  <c:v>237.52314044956606</c:v>
                </c:pt>
                <c:pt idx="47">
                  <c:v>237.53947501475869</c:v>
                </c:pt>
                <c:pt idx="48">
                  <c:v>237.55573933430898</c:v>
                </c:pt>
                <c:pt idx="49">
                  <c:v>237.5719340741291</c:v>
                </c:pt>
                <c:pt idx="50">
                  <c:v>237.58805989043373</c:v>
                </c:pt>
                <c:pt idx="51">
                  <c:v>237.60411742992969</c:v>
                </c:pt>
                <c:pt idx="52">
                  <c:v>237.6201073300017</c:v>
                </c:pt>
                <c:pt idx="53">
                  <c:v>237.63603021889202</c:v>
                </c:pt>
                <c:pt idx="54">
                  <c:v>237.65188671587802</c:v>
                </c:pt>
                <c:pt idx="55">
                  <c:v>237.66767743144297</c:v>
                </c:pt>
                <c:pt idx="56">
                  <c:v>237.68340296744503</c:v>
                </c:pt>
                <c:pt idx="57">
                  <c:v>237.69906391728028</c:v>
                </c:pt>
                <c:pt idx="58">
                  <c:v>237.71466086604323</c:v>
                </c:pt>
                <c:pt idx="59">
                  <c:v>237.73019439068267</c:v>
                </c:pt>
                <c:pt idx="60">
                  <c:v>237.74566506015441</c:v>
                </c:pt>
                <c:pt idx="61">
                  <c:v>237.76107343556984</c:v>
                </c:pt>
                <c:pt idx="62">
                  <c:v>237.77642007034186</c:v>
                </c:pt>
                <c:pt idx="63">
                  <c:v>237.79170551032669</c:v>
                </c:pt>
                <c:pt idx="64">
                  <c:v>237.80693029396264</c:v>
                </c:pt>
                <c:pt idx="65">
                  <c:v>237.82209495240545</c:v>
                </c:pt>
                <c:pt idx="66">
                  <c:v>237.83720000966139</c:v>
                </c:pt>
                <c:pt idx="67">
                  <c:v>237.85224598271623</c:v>
                </c:pt>
                <c:pt idx="68">
                  <c:v>237.86723338166146</c:v>
                </c:pt>
                <c:pt idx="69">
                  <c:v>237.88216270981903</c:v>
                </c:pt>
                <c:pt idx="70">
                  <c:v>237.89703446386116</c:v>
                </c:pt>
                <c:pt idx="71">
                  <c:v>237.91184913392868</c:v>
                </c:pt>
                <c:pt idx="72">
                  <c:v>237.92660720374727</c:v>
                </c:pt>
                <c:pt idx="73">
                  <c:v>237.94130915073944</c:v>
                </c:pt>
                <c:pt idx="74">
                  <c:v>237.9559554461359</c:v>
                </c:pt>
                <c:pt idx="75">
                  <c:v>237.97054655508273</c:v>
                </c:pt>
                <c:pt idx="76">
                  <c:v>237.98508293674831</c:v>
                </c:pt>
                <c:pt idx="77">
                  <c:v>237.99956504442511</c:v>
                </c:pt>
                <c:pt idx="78">
                  <c:v>238.01399332563216</c:v>
                </c:pt>
                <c:pt idx="79">
                  <c:v>238.02836822221329</c:v>
                </c:pt>
                <c:pt idx="80">
                  <c:v>238.0426901704341</c:v>
                </c:pt>
                <c:pt idx="81">
                  <c:v>238.05695960107715</c:v>
                </c:pt>
                <c:pt idx="82">
                  <c:v>238.07117693953418</c:v>
                </c:pt>
                <c:pt idx="83">
                  <c:v>238.08534260589664</c:v>
                </c:pt>
                <c:pt idx="84">
                  <c:v>238.09945701504554</c:v>
                </c:pt>
                <c:pt idx="85">
                  <c:v>238.1135205767375</c:v>
                </c:pt>
                <c:pt idx="86">
                  <c:v>238.12753369569018</c:v>
                </c:pt>
                <c:pt idx="87">
                  <c:v>238.14149677166617</c:v>
                </c:pt>
                <c:pt idx="88">
                  <c:v>238.15541019955359</c:v>
                </c:pt>
                <c:pt idx="89">
                  <c:v>238.16927436944761</c:v>
                </c:pt>
                <c:pt idx="90">
                  <c:v>238.18308966672663</c:v>
                </c:pt>
                <c:pt idx="91">
                  <c:v>238.19685647213149</c:v>
                </c:pt>
                <c:pt idx="92">
                  <c:v>238.21057516183831</c:v>
                </c:pt>
                <c:pt idx="93">
                  <c:v>238.22424610753401</c:v>
                </c:pt>
                <c:pt idx="94">
                  <c:v>238.23786967648695</c:v>
                </c:pt>
                <c:pt idx="95">
                  <c:v>238.25144623161867</c:v>
                </c:pt>
                <c:pt idx="96">
                  <c:v>238.2649761315725</c:v>
                </c:pt>
                <c:pt idx="97">
                  <c:v>238.27845973078195</c:v>
                </c:pt>
                <c:pt idx="98">
                  <c:v>238.29189737953681</c:v>
                </c:pt>
                <c:pt idx="99">
                  <c:v>238.30528942404828</c:v>
                </c:pt>
                <c:pt idx="100">
                  <c:v>238.31863620651364</c:v>
                </c:pt>
                <c:pt idx="101">
                  <c:v>238.33193806517809</c:v>
                </c:pt>
                <c:pt idx="102">
                  <c:v>238.34519533439641</c:v>
                </c:pt>
                <c:pt idx="103">
                  <c:v>238.35840834469388</c:v>
                </c:pt>
                <c:pt idx="104">
                  <c:v>238.37157742282392</c:v>
                </c:pt>
                <c:pt idx="105">
                  <c:v>238.38470289182735</c:v>
                </c:pt>
                <c:pt idx="106">
                  <c:v>238.39778507108863</c:v>
                </c:pt>
                <c:pt idx="107">
                  <c:v>238.41082427639185</c:v>
                </c:pt>
                <c:pt idx="108">
                  <c:v>238.42382081997457</c:v>
                </c:pt>
                <c:pt idx="109">
                  <c:v>238.43677501058275</c:v>
                </c:pt>
                <c:pt idx="110">
                  <c:v>238.44968715352221</c:v>
                </c:pt>
                <c:pt idx="111">
                  <c:v>238.4625575507107</c:v>
                </c:pt>
                <c:pt idx="112">
                  <c:v>238.47538650072872</c:v>
                </c:pt>
                <c:pt idx="113">
                  <c:v>238.48817429886867</c:v>
                </c:pt>
                <c:pt idx="114">
                  <c:v>238.50092123718417</c:v>
                </c:pt>
                <c:pt idx="115">
                  <c:v>238.51362760453722</c:v>
                </c:pt>
                <c:pt idx="116">
                  <c:v>238.52629368664628</c:v>
                </c:pt>
                <c:pt idx="117">
                  <c:v>238.53891976613059</c:v>
                </c:pt>
                <c:pt idx="118">
                  <c:v>238.55150612255761</c:v>
                </c:pt>
                <c:pt idx="119">
                  <c:v>238.56405303248548</c:v>
                </c:pt>
                <c:pt idx="120">
                  <c:v>238.57656076950769</c:v>
                </c:pt>
                <c:pt idx="121">
                  <c:v>238.58902960429583</c:v>
                </c:pt>
                <c:pt idx="122">
                  <c:v>238.60145980464117</c:v>
                </c:pt>
                <c:pt idx="123">
                  <c:v>238.6138516354961</c:v>
                </c:pt>
                <c:pt idx="124">
                  <c:v>238.62620535901505</c:v>
                </c:pt>
                <c:pt idx="125">
                  <c:v>238.63852123459381</c:v>
                </c:pt>
                <c:pt idx="126">
                  <c:v>238.65079951890897</c:v>
                </c:pt>
                <c:pt idx="127">
                  <c:v>238.66304046595585</c:v>
                </c:pt>
                <c:pt idx="128">
                  <c:v>238.67524432708666</c:v>
                </c:pt>
                <c:pt idx="129">
                  <c:v>238.68741135104756</c:v>
                </c:pt>
                <c:pt idx="130">
                  <c:v>238.69954178401491</c:v>
                </c:pt>
                <c:pt idx="131">
                  <c:v>238.71163586963078</c:v>
                </c:pt>
                <c:pt idx="132">
                  <c:v>238.72369384903834</c:v>
                </c:pt>
                <c:pt idx="133">
                  <c:v>238.73571596091696</c:v>
                </c:pt>
                <c:pt idx="134">
                  <c:v>238.74770244151478</c:v>
                </c:pt>
                <c:pt idx="135">
                  <c:v>238.75965352468333</c:v>
                </c:pt>
                <c:pt idx="136">
                  <c:v>238.7715694419098</c:v>
                </c:pt>
                <c:pt idx="137">
                  <c:v>238.78345042234892</c:v>
                </c:pt>
                <c:pt idx="138">
                  <c:v>238.79529669285535</c:v>
                </c:pt>
                <c:pt idx="139">
                  <c:v>238.80710847801407</c:v>
                </c:pt>
                <c:pt idx="140">
                  <c:v>238.81888600017118</c:v>
                </c:pt>
                <c:pt idx="141">
                  <c:v>238.83062947946448</c:v>
                </c:pt>
                <c:pt idx="142">
                  <c:v>238.84233913385251</c:v>
                </c:pt>
                <c:pt idx="143">
                  <c:v>238.8540151791434</c:v>
                </c:pt>
                <c:pt idx="144">
                  <c:v>238.86565782902369</c:v>
                </c:pt>
                <c:pt idx="145">
                  <c:v>238.87726729508728</c:v>
                </c:pt>
                <c:pt idx="146">
                  <c:v>238.88884378686168</c:v>
                </c:pt>
                <c:pt idx="147">
                  <c:v>238.90038751183562</c:v>
                </c:pt>
                <c:pt idx="148">
                  <c:v>238.91189867548636</c:v>
                </c:pt>
                <c:pt idx="149">
                  <c:v>238.92337748130544</c:v>
                </c:pt>
                <c:pt idx="150">
                  <c:v>238.93482413082472</c:v>
                </c:pt>
                <c:pt idx="151">
                  <c:v>238.94623882364164</c:v>
                </c:pt>
                <c:pt idx="152">
                  <c:v>238.95762175744431</c:v>
                </c:pt>
                <c:pt idx="153">
                  <c:v>238.96897312803628</c:v>
                </c:pt>
                <c:pt idx="154">
                  <c:v>238.98029312936058</c:v>
                </c:pt>
                <c:pt idx="155">
                  <c:v>238.99158195352351</c:v>
                </c:pt>
                <c:pt idx="156">
                  <c:v>239.00283979081854</c:v>
                </c:pt>
                <c:pt idx="157">
                  <c:v>239.01406682974834</c:v>
                </c:pt>
                <c:pt idx="158">
                  <c:v>239.02526325704861</c:v>
                </c:pt>
                <c:pt idx="159">
                  <c:v>239.03642925770995</c:v>
                </c:pt>
                <c:pt idx="160">
                  <c:v>239.04756501499975</c:v>
                </c:pt>
                <c:pt idx="161">
                  <c:v>239.05867071048368</c:v>
                </c:pt>
                <c:pt idx="162">
                  <c:v>239.06974652404716</c:v>
                </c:pt>
                <c:pt idx="163">
                  <c:v>239.08079263391684</c:v>
                </c:pt>
                <c:pt idx="164">
                  <c:v>239.0918092166805</c:v>
                </c:pt>
                <c:pt idx="165">
                  <c:v>239.10279644730733</c:v>
                </c:pt>
                <c:pt idx="166">
                  <c:v>239.11375449916844</c:v>
                </c:pt>
                <c:pt idx="167">
                  <c:v>239.12468354405647</c:v>
                </c:pt>
                <c:pt idx="168">
                  <c:v>239.13558375220421</c:v>
                </c:pt>
                <c:pt idx="169">
                  <c:v>239.14645529230478</c:v>
                </c:pt>
                <c:pt idx="170">
                  <c:v>239.15729833152983</c:v>
                </c:pt>
                <c:pt idx="171">
                  <c:v>239.16811303554766</c:v>
                </c:pt>
                <c:pt idx="172">
                  <c:v>239.17889956854219</c:v>
                </c:pt>
                <c:pt idx="173">
                  <c:v>239.18965809323066</c:v>
                </c:pt>
                <c:pt idx="174">
                  <c:v>239.20038877088069</c:v>
                </c:pt>
                <c:pt idx="175">
                  <c:v>239.21109176132916</c:v>
                </c:pt>
                <c:pt idx="176">
                  <c:v>239.22176722299716</c:v>
                </c:pt>
                <c:pt idx="177">
                  <c:v>239.23241531290893</c:v>
                </c:pt>
                <c:pt idx="178">
                  <c:v>239.24303618670726</c:v>
                </c:pt>
                <c:pt idx="179">
                  <c:v>239.2536299986705</c:v>
                </c:pt>
                <c:pt idx="180">
                  <c:v>239.2641969017279</c:v>
                </c:pt>
                <c:pt idx="181">
                  <c:v>239.27473704747658</c:v>
                </c:pt>
                <c:pt idx="182">
                  <c:v>239.28525058619655</c:v>
                </c:pt>
                <c:pt idx="183">
                  <c:v>239.29573766686607</c:v>
                </c:pt>
                <c:pt idx="184">
                  <c:v>239.3061984371767</c:v>
                </c:pt>
                <c:pt idx="185">
                  <c:v>239.31663304354919</c:v>
                </c:pt>
                <c:pt idx="186">
                  <c:v>239.32704163114727</c:v>
                </c:pt>
                <c:pt idx="187">
                  <c:v>239.33742434389254</c:v>
                </c:pt>
                <c:pt idx="188">
                  <c:v>239.34778132447886</c:v>
                </c:pt>
                <c:pt idx="189">
                  <c:v>239.35811271438635</c:v>
                </c:pt>
                <c:pt idx="190">
                  <c:v>239.3684186538955</c:v>
                </c:pt>
                <c:pt idx="191">
                  <c:v>239.37869928210074</c:v>
                </c:pt>
                <c:pt idx="192">
                  <c:v>239.38895473692369</c:v>
                </c:pt>
                <c:pt idx="193">
                  <c:v>239.3991851551273</c:v>
                </c:pt>
                <c:pt idx="194">
                  <c:v>239.40939067232756</c:v>
                </c:pt>
                <c:pt idx="195">
                  <c:v>239.41957142300868</c:v>
                </c:pt>
                <c:pt idx="196">
                  <c:v>239.42972754053338</c:v>
                </c:pt>
                <c:pt idx="197">
                  <c:v>239.43985915715717</c:v>
                </c:pt>
                <c:pt idx="198">
                  <c:v>239.44996640403997</c:v>
                </c:pt>
                <c:pt idx="199">
                  <c:v>239.46004941125867</c:v>
                </c:pt>
                <c:pt idx="200">
                  <c:v>239.47010830781932</c:v>
                </c:pt>
                <c:pt idx="201">
                  <c:v>239.48014322166827</c:v>
                </c:pt>
                <c:pt idx="202">
                  <c:v>239.49015427970508</c:v>
                </c:pt>
                <c:pt idx="203">
                  <c:v>239.50014160779295</c:v>
                </c:pt>
                <c:pt idx="204">
                  <c:v>239.51010533077078</c:v>
                </c:pt>
                <c:pt idx="205">
                  <c:v>239.52004557246431</c:v>
                </c:pt>
                <c:pt idx="206">
                  <c:v>239.52996245569693</c:v>
                </c:pt>
                <c:pt idx="207">
                  <c:v>239.53985610230114</c:v>
                </c:pt>
                <c:pt idx="208">
                  <c:v>239.5497266331287</c:v>
                </c:pt>
                <c:pt idx="209">
                  <c:v>239.55957416806183</c:v>
                </c:pt>
                <c:pt idx="210">
                  <c:v>239.5693988260235</c:v>
                </c:pt>
                <c:pt idx="211">
                  <c:v>239.57920072498754</c:v>
                </c:pt>
                <c:pt idx="212">
                  <c:v>239.58897998198893</c:v>
                </c:pt>
                <c:pt idx="213">
                  <c:v>239.59873671313463</c:v>
                </c:pt>
                <c:pt idx="214">
                  <c:v>239.60847103361246</c:v>
                </c:pt>
                <c:pt idx="215">
                  <c:v>239.6181830577012</c:v>
                </c:pt>
                <c:pt idx="216">
                  <c:v>239.62787289878091</c:v>
                </c:pt>
                <c:pt idx="217">
                  <c:v>239.63754066934123</c:v>
                </c:pt>
                <c:pt idx="218">
                  <c:v>239.6471864809925</c:v>
                </c:pt>
                <c:pt idx="219">
                  <c:v>239.65681044447305</c:v>
                </c:pt>
                <c:pt idx="220">
                  <c:v>239.66641266966047</c:v>
                </c:pt>
                <c:pt idx="221">
                  <c:v>239.67599326557846</c:v>
                </c:pt>
                <c:pt idx="222">
                  <c:v>239.68555234040775</c:v>
                </c:pt>
                <c:pt idx="223">
                  <c:v>239.69509000149358</c:v>
                </c:pt>
                <c:pt idx="224">
                  <c:v>239.70460635535531</c:v>
                </c:pt>
                <c:pt idx="225">
                  <c:v>239.71410150769384</c:v>
                </c:pt>
                <c:pt idx="226">
                  <c:v>239.72357556340174</c:v>
                </c:pt>
                <c:pt idx="227">
                  <c:v>239.73302862656965</c:v>
                </c:pt>
                <c:pt idx="228">
                  <c:v>239.74246080049616</c:v>
                </c:pt>
                <c:pt idx="229">
                  <c:v>239.75187218769534</c:v>
                </c:pt>
                <c:pt idx="230">
                  <c:v>239.76126288990423</c:v>
                </c:pt>
                <c:pt idx="231">
                  <c:v>239.77063300809201</c:v>
                </c:pt>
                <c:pt idx="232">
                  <c:v>239.77998264246668</c:v>
                </c:pt>
                <c:pt idx="233">
                  <c:v>239.78931189248334</c:v>
                </c:pt>
                <c:pt idx="234">
                  <c:v>239.79862085685178</c:v>
                </c:pt>
                <c:pt idx="235">
                  <c:v>239.80790963354391</c:v>
                </c:pt>
                <c:pt idx="236">
                  <c:v>239.81717831980134</c:v>
                </c:pt>
                <c:pt idx="237">
                  <c:v>239.8264270121424</c:v>
                </c:pt>
                <c:pt idx="238">
                  <c:v>239.83565580636977</c:v>
                </c:pt>
                <c:pt idx="239">
                  <c:v>239.84486479757769</c:v>
                </c:pt>
                <c:pt idx="240">
                  <c:v>239.85405408015859</c:v>
                </c:pt>
                <c:pt idx="241">
                  <c:v>239.86322374781057</c:v>
                </c:pt>
                <c:pt idx="242">
                  <c:v>239.87237389354354</c:v>
                </c:pt>
                <c:pt idx="243">
                  <c:v>239.88150460968706</c:v>
                </c:pt>
                <c:pt idx="244">
                  <c:v>239.8906159878965</c:v>
                </c:pt>
                <c:pt idx="245">
                  <c:v>239.8997081191595</c:v>
                </c:pt>
                <c:pt idx="246">
                  <c:v>239.90878109380276</c:v>
                </c:pt>
                <c:pt idx="247">
                  <c:v>239.91783500149864</c:v>
                </c:pt>
                <c:pt idx="248">
                  <c:v>239.92686993127157</c:v>
                </c:pt>
                <c:pt idx="249">
                  <c:v>239.93588597150364</c:v>
                </c:pt>
                <c:pt idx="250">
                  <c:v>239.94488320994222</c:v>
                </c:pt>
                <c:pt idx="251">
                  <c:v>239.9538617337048</c:v>
                </c:pt>
                <c:pt idx="252">
                  <c:v>239.96282162928566</c:v>
                </c:pt>
                <c:pt idx="253">
                  <c:v>239.9717629825623</c:v>
                </c:pt>
                <c:pt idx="254">
                  <c:v>239.98068587880027</c:v>
                </c:pt>
                <c:pt idx="255">
                  <c:v>239.9895904026599</c:v>
                </c:pt>
                <c:pt idx="256">
                  <c:v>239.99847663820233</c:v>
                </c:pt>
                <c:pt idx="257">
                  <c:v>240.00734466889418</c:v>
                </c:pt>
                <c:pt idx="258">
                  <c:v>240.01619457761439</c:v>
                </c:pt>
                <c:pt idx="259">
                  <c:v>240.0250264466587</c:v>
                </c:pt>
                <c:pt idx="260">
                  <c:v>240.03384035774644</c:v>
                </c:pt>
                <c:pt idx="261">
                  <c:v>240.04263639202446</c:v>
                </c:pt>
                <c:pt idx="262">
                  <c:v>240.05141463007428</c:v>
                </c:pt>
                <c:pt idx="263">
                  <c:v>240.06017515191539</c:v>
                </c:pt>
                <c:pt idx="264">
                  <c:v>240.06891803701268</c:v>
                </c:pt>
                <c:pt idx="265">
                  <c:v>240.07764336428016</c:v>
                </c:pt>
                <c:pt idx="266">
                  <c:v>240.08635121208633</c:v>
                </c:pt>
                <c:pt idx="267">
                  <c:v>240.09504165825985</c:v>
                </c:pt>
                <c:pt idx="268">
                  <c:v>240.10371478009409</c:v>
                </c:pt>
                <c:pt idx="269">
                  <c:v>240.11237065435182</c:v>
                </c:pt>
                <c:pt idx="270">
                  <c:v>240.12100935727113</c:v>
                </c:pt>
                <c:pt idx="271">
                  <c:v>240.12963096456915</c:v>
                </c:pt>
                <c:pt idx="272">
                  <c:v>240.13823555144756</c:v>
                </c:pt>
                <c:pt idx="273">
                  <c:v>240.14682319259705</c:v>
                </c:pt>
                <c:pt idx="274">
                  <c:v>240.15539396220234</c:v>
                </c:pt>
                <c:pt idx="275">
                  <c:v>240.16394793394565</c:v>
                </c:pt>
                <c:pt idx="276">
                  <c:v>240.17248518101323</c:v>
                </c:pt>
                <c:pt idx="277">
                  <c:v>240.18100577609843</c:v>
                </c:pt>
                <c:pt idx="278">
                  <c:v>240.18950979140621</c:v>
                </c:pt>
                <c:pt idx="279">
                  <c:v>240.19799729865844</c:v>
                </c:pt>
                <c:pt idx="280">
                  <c:v>240.20646836909742</c:v>
                </c:pt>
                <c:pt idx="281">
                  <c:v>240.21492307349072</c:v>
                </c:pt>
                <c:pt idx="282">
                  <c:v>240.223361482135</c:v>
                </c:pt>
                <c:pt idx="283">
                  <c:v>240.2317836648607</c:v>
                </c:pt>
                <c:pt idx="284">
                  <c:v>240.24018969103594</c:v>
                </c:pt>
                <c:pt idx="285">
                  <c:v>240.24857962957094</c:v>
                </c:pt>
                <c:pt idx="286">
                  <c:v>240.25695354892144</c:v>
                </c:pt>
                <c:pt idx="287">
                  <c:v>240.26531151709369</c:v>
                </c:pt>
                <c:pt idx="288">
                  <c:v>240.27365360164734</c:v>
                </c:pt>
                <c:pt idx="289">
                  <c:v>240.28197986970071</c:v>
                </c:pt>
                <c:pt idx="290">
                  <c:v>240.29029038793317</c:v>
                </c:pt>
                <c:pt idx="291">
                  <c:v>240.2985852225905</c:v>
                </c:pt>
                <c:pt idx="292">
                  <c:v>240.30686443948764</c:v>
                </c:pt>
                <c:pt idx="293">
                  <c:v>240.31512810401279</c:v>
                </c:pt>
                <c:pt idx="294">
                  <c:v>240.32337628113152</c:v>
                </c:pt>
                <c:pt idx="295">
                  <c:v>240.33160903538976</c:v>
                </c:pt>
                <c:pt idx="296">
                  <c:v>240.33982643091801</c:v>
                </c:pt>
                <c:pt idx="297">
                  <c:v>240.34802853143461</c:v>
                </c:pt>
                <c:pt idx="298">
                  <c:v>240.35621540024982</c:v>
                </c:pt>
                <c:pt idx="299">
                  <c:v>240.36438710026832</c:v>
                </c:pt>
                <c:pt idx="300">
                  <c:v>240.37254369399434</c:v>
                </c:pt>
                <c:pt idx="301">
                  <c:v>240.38068524353343</c:v>
                </c:pt>
                <c:pt idx="302">
                  <c:v>240.38881181059671</c:v>
                </c:pt>
                <c:pt idx="303">
                  <c:v>240.39692345650437</c:v>
                </c:pt>
                <c:pt idx="304">
                  <c:v>240.40502024218873</c:v>
                </c:pt>
                <c:pt idx="305">
                  <c:v>240.41310222819752</c:v>
                </c:pt>
                <c:pt idx="306">
                  <c:v>240.42116947469768</c:v>
                </c:pt>
                <c:pt idx="307">
                  <c:v>240.42922204147735</c:v>
                </c:pt>
                <c:pt idx="308">
                  <c:v>240.43725998795051</c:v>
                </c:pt>
                <c:pt idx="309">
                  <c:v>240.44528337315984</c:v>
                </c:pt>
                <c:pt idx="310">
                  <c:v>240.45329225577876</c:v>
                </c:pt>
                <c:pt idx="311">
                  <c:v>240.46128669411573</c:v>
                </c:pt>
                <c:pt idx="312">
                  <c:v>240.46926674611709</c:v>
                </c:pt>
                <c:pt idx="313">
                  <c:v>240.47723246936943</c:v>
                </c:pt>
                <c:pt idx="314">
                  <c:v>240.48518392110421</c:v>
                </c:pt>
                <c:pt idx="315">
                  <c:v>240.49312115819802</c:v>
                </c:pt>
                <c:pt idx="316">
                  <c:v>240.5010442371786</c:v>
                </c:pt>
                <c:pt idx="317">
                  <c:v>240.50895321422519</c:v>
                </c:pt>
                <c:pt idx="318">
                  <c:v>240.51684814517338</c:v>
                </c:pt>
                <c:pt idx="319">
                  <c:v>240.52472908551653</c:v>
                </c:pt>
                <c:pt idx="320">
                  <c:v>240.53259609040913</c:v>
                </c:pt>
                <c:pt idx="321">
                  <c:v>240.54044921467019</c:v>
                </c:pt>
                <c:pt idx="322">
                  <c:v>240.54828851278484</c:v>
                </c:pt>
                <c:pt idx="323">
                  <c:v>240.55611403890774</c:v>
                </c:pt>
                <c:pt idx="324">
                  <c:v>240.56392584686606</c:v>
                </c:pt>
                <c:pt idx="325">
                  <c:v>240.57172399016147</c:v>
                </c:pt>
                <c:pt idx="326">
                  <c:v>240.57950852197322</c:v>
                </c:pt>
                <c:pt idx="327">
                  <c:v>240.58727949516066</c:v>
                </c:pt>
                <c:pt idx="328">
                  <c:v>240.59503696226588</c:v>
                </c:pt>
                <c:pt idx="329">
                  <c:v>240.60278097551628</c:v>
                </c:pt>
                <c:pt idx="330">
                  <c:v>240.61051158682713</c:v>
                </c:pt>
                <c:pt idx="331">
                  <c:v>240.61822884780369</c:v>
                </c:pt>
                <c:pt idx="332">
                  <c:v>240.62593280974457</c:v>
                </c:pt>
                <c:pt idx="333">
                  <c:v>240.63362352364322</c:v>
                </c:pt>
                <c:pt idx="334">
                  <c:v>240.64130104019145</c:v>
                </c:pt>
                <c:pt idx="335">
                  <c:v>240.64896540978049</c:v>
                </c:pt>
                <c:pt idx="336">
                  <c:v>240.65661668250462</c:v>
                </c:pt>
                <c:pt idx="337">
                  <c:v>240.66425490816297</c:v>
                </c:pt>
                <c:pt idx="338">
                  <c:v>240.67188013626176</c:v>
                </c:pt>
                <c:pt idx="339">
                  <c:v>240.67949241601721</c:v>
                </c:pt>
                <c:pt idx="340">
                  <c:v>240.68709179635707</c:v>
                </c:pt>
                <c:pt idx="341">
                  <c:v>240.69467832592363</c:v>
                </c:pt>
                <c:pt idx="342">
                  <c:v>240.70225205307494</c:v>
                </c:pt>
                <c:pt idx="343">
                  <c:v>240.70981302588871</c:v>
                </c:pt>
                <c:pt idx="344">
                  <c:v>240.71736129216228</c:v>
                </c:pt>
                <c:pt idx="345">
                  <c:v>240.72489689941767</c:v>
                </c:pt>
                <c:pt idx="346">
                  <c:v>240.73241989490074</c:v>
                </c:pt>
                <c:pt idx="347">
                  <c:v>240.73993032558516</c:v>
                </c:pt>
                <c:pt idx="348">
                  <c:v>240.74742823817425</c:v>
                </c:pt>
                <c:pt idx="349">
                  <c:v>240.75491367910303</c:v>
                </c:pt>
                <c:pt idx="350">
                  <c:v>240.76238669453983</c:v>
                </c:pt>
                <c:pt idx="351">
                  <c:v>240.76984733038915</c:v>
                </c:pt>
                <c:pt idx="352">
                  <c:v>240.77729563229272</c:v>
                </c:pt>
                <c:pt idx="353">
                  <c:v>240.78473164563269</c:v>
                </c:pt>
                <c:pt idx="354">
                  <c:v>240.79215541553285</c:v>
                </c:pt>
                <c:pt idx="355">
                  <c:v>240.79956698686044</c:v>
                </c:pt>
                <c:pt idx="356">
                  <c:v>240.80696640422914</c:v>
                </c:pt>
                <c:pt idx="357">
                  <c:v>240.81435371199962</c:v>
                </c:pt>
                <c:pt idx="358">
                  <c:v>240.82172895428266</c:v>
                </c:pt>
                <c:pt idx="359">
                  <c:v>240.82909217494068</c:v>
                </c:pt>
                <c:pt idx="360">
                  <c:v>240.83644341758881</c:v>
                </c:pt>
                <c:pt idx="361">
                  <c:v>240.84378272559843</c:v>
                </c:pt>
                <c:pt idx="362">
                  <c:v>240.85111014209721</c:v>
                </c:pt>
                <c:pt idx="363">
                  <c:v>240.85842570997281</c:v>
                </c:pt>
                <c:pt idx="364">
                  <c:v>240.86572947187275</c:v>
                </c:pt>
                <c:pt idx="365">
                  <c:v>240.87302147020776</c:v>
                </c:pt>
                <c:pt idx="366">
                  <c:v>240.88030174715266</c:v>
                </c:pt>
                <c:pt idx="367">
                  <c:v>240.88757034464857</c:v>
                </c:pt>
                <c:pt idx="368">
                  <c:v>240.89482730440471</c:v>
                </c:pt>
                <c:pt idx="369">
                  <c:v>240.90207266789963</c:v>
                </c:pt>
                <c:pt idx="370">
                  <c:v>240.90930647638339</c:v>
                </c:pt>
                <c:pt idx="371">
                  <c:v>240.9165287708793</c:v>
                </c:pt>
                <c:pt idx="372">
                  <c:v>240.92373959218506</c:v>
                </c:pt>
                <c:pt idx="373">
                  <c:v>240.93093898087531</c:v>
                </c:pt>
                <c:pt idx="374">
                  <c:v>240.93812697730229</c:v>
                </c:pt>
                <c:pt idx="375">
                  <c:v>240.94530362159816</c:v>
                </c:pt>
                <c:pt idx="376">
                  <c:v>240.95246895367643</c:v>
                </c:pt>
                <c:pt idx="377">
                  <c:v>240.9596230132336</c:v>
                </c:pt>
                <c:pt idx="378">
                  <c:v>240.96676583975082</c:v>
                </c:pt>
                <c:pt idx="379">
                  <c:v>240.97389747249511</c:v>
                </c:pt>
                <c:pt idx="380">
                  <c:v>240.98101795052139</c:v>
                </c:pt>
                <c:pt idx="381">
                  <c:v>240.98812731267378</c:v>
                </c:pt>
                <c:pt idx="382">
                  <c:v>240.99522559758722</c:v>
                </c:pt>
                <c:pt idx="383">
                  <c:v>241.00231284368905</c:v>
                </c:pt>
                <c:pt idx="384">
                  <c:v>241.0093890891998</c:v>
                </c:pt>
                <c:pt idx="385">
                  <c:v>241.01645437213631</c:v>
                </c:pt>
                <c:pt idx="386">
                  <c:v>241.02350873031151</c:v>
                </c:pt>
                <c:pt idx="387">
                  <c:v>241.03055220133672</c:v>
                </c:pt>
                <c:pt idx="388">
                  <c:v>241.0375848226231</c:v>
                </c:pt>
                <c:pt idx="389">
                  <c:v>241.04460663138295</c:v>
                </c:pt>
                <c:pt idx="390">
                  <c:v>241.05161766463101</c:v>
                </c:pt>
                <c:pt idx="391">
                  <c:v>241.05861795918611</c:v>
                </c:pt>
                <c:pt idx="392">
                  <c:v>241.06560755167249</c:v>
                </c:pt>
                <c:pt idx="393">
                  <c:v>241.07258647852109</c:v>
                </c:pt>
                <c:pt idx="394">
                  <c:v>241.07955477597108</c:v>
                </c:pt>
                <c:pt idx="395">
                  <c:v>241.08651248007129</c:v>
                </c:pt>
                <c:pt idx="396">
                  <c:v>241.09345962668107</c:v>
                </c:pt>
                <c:pt idx="397">
                  <c:v>241.10039625147232</c:v>
                </c:pt>
                <c:pt idx="398">
                  <c:v>241.10732238993037</c:v>
                </c:pt>
                <c:pt idx="399">
                  <c:v>241.11423807735542</c:v>
                </c:pt>
                <c:pt idx="400">
                  <c:v>241.12114334886388</c:v>
                </c:pt>
                <c:pt idx="401">
                  <c:v>241.12803823938941</c:v>
                </c:pt>
                <c:pt idx="402">
                  <c:v>241.1349227836848</c:v>
                </c:pt>
                <c:pt idx="403">
                  <c:v>241.14179701632253</c:v>
                </c:pt>
                <c:pt idx="404">
                  <c:v>241.14866097169639</c:v>
                </c:pt>
                <c:pt idx="405">
                  <c:v>241.15551468402296</c:v>
                </c:pt>
                <c:pt idx="406">
                  <c:v>241.16235818734219</c:v>
                </c:pt>
                <c:pt idx="407">
                  <c:v>241.16919151551943</c:v>
                </c:pt>
                <c:pt idx="408">
                  <c:v>241.17601470224571</c:v>
                </c:pt>
                <c:pt idx="409">
                  <c:v>241.18282778103998</c:v>
                </c:pt>
                <c:pt idx="410">
                  <c:v>241.18963078524959</c:v>
                </c:pt>
                <c:pt idx="411">
                  <c:v>241.19642374805153</c:v>
                </c:pt>
                <c:pt idx="412">
                  <c:v>241.20320670245394</c:v>
                </c:pt>
                <c:pt idx="413">
                  <c:v>241.20997968129694</c:v>
                </c:pt>
                <c:pt idx="414">
                  <c:v>241.21674271725425</c:v>
                </c:pt>
                <c:pt idx="415">
                  <c:v>241.2234958428335</c:v>
                </c:pt>
                <c:pt idx="416">
                  <c:v>241.23023909037823</c:v>
                </c:pt>
                <c:pt idx="417">
                  <c:v>241.23697249206856</c:v>
                </c:pt>
                <c:pt idx="418">
                  <c:v>241.2436960799225</c:v>
                </c:pt>
                <c:pt idx="419">
                  <c:v>241.25040988579673</c:v>
                </c:pt>
                <c:pt idx="420">
                  <c:v>241.25711394138798</c:v>
                </c:pt>
                <c:pt idx="421">
                  <c:v>241.26380827823431</c:v>
                </c:pt>
                <c:pt idx="422">
                  <c:v>241.27049292771579</c:v>
                </c:pt>
                <c:pt idx="423">
                  <c:v>241.27716792105537</c:v>
                </c:pt>
                <c:pt idx="424">
                  <c:v>241.28383328932074</c:v>
                </c:pt>
                <c:pt idx="425">
                  <c:v>241.29048906342487</c:v>
                </c:pt>
                <c:pt idx="426">
                  <c:v>241.29713527412679</c:v>
                </c:pt>
                <c:pt idx="427">
                  <c:v>241.30377195203334</c:v>
                </c:pt>
                <c:pt idx="428">
                  <c:v>241.3103991275992</c:v>
                </c:pt>
                <c:pt idx="429">
                  <c:v>241.31701683112919</c:v>
                </c:pt>
                <c:pt idx="430">
                  <c:v>241.32362509277809</c:v>
                </c:pt>
                <c:pt idx="431">
                  <c:v>241.33022394255227</c:v>
                </c:pt>
                <c:pt idx="432">
                  <c:v>241.33681341031044</c:v>
                </c:pt>
                <c:pt idx="433">
                  <c:v>241.34339352576512</c:v>
                </c:pt>
                <c:pt idx="434">
                  <c:v>241.34996431848234</c:v>
                </c:pt>
                <c:pt idx="435">
                  <c:v>241.3565258178846</c:v>
                </c:pt>
                <c:pt idx="436">
                  <c:v>241.36307805324975</c:v>
                </c:pt>
                <c:pt idx="437">
                  <c:v>241.3696210537133</c:v>
                </c:pt>
                <c:pt idx="438">
                  <c:v>241.37615484826904</c:v>
                </c:pt>
                <c:pt idx="439">
                  <c:v>241.38267946576971</c:v>
                </c:pt>
                <c:pt idx="440">
                  <c:v>241.38919493492816</c:v>
                </c:pt>
                <c:pt idx="441">
                  <c:v>241.39570128431799</c:v>
                </c:pt>
                <c:pt idx="442">
                  <c:v>241.40219854237526</c:v>
                </c:pt>
                <c:pt idx="443">
                  <c:v>241.40868673739823</c:v>
                </c:pt>
                <c:pt idx="444">
                  <c:v>241.41516589754892</c:v>
                </c:pt>
                <c:pt idx="445">
                  <c:v>241.42163605085412</c:v>
                </c:pt>
                <c:pt idx="446">
                  <c:v>241.4280972252059</c:v>
                </c:pt>
                <c:pt idx="447">
                  <c:v>241.4345494483627</c:v>
                </c:pt>
                <c:pt idx="448">
                  <c:v>241.44099274795025</c:v>
                </c:pt>
                <c:pt idx="449">
                  <c:v>241.44742715146211</c:v>
                </c:pt>
                <c:pt idx="450">
                  <c:v>241.45385268626069</c:v>
                </c:pt>
                <c:pt idx="451">
                  <c:v>241.46026937957851</c:v>
                </c:pt>
                <c:pt idx="452">
                  <c:v>241.46667725851839</c:v>
                </c:pt>
                <c:pt idx="453">
                  <c:v>241.47307635005436</c:v>
                </c:pt>
                <c:pt idx="454">
                  <c:v>241.47946668103296</c:v>
                </c:pt>
                <c:pt idx="455">
                  <c:v>241.48584827817379</c:v>
                </c:pt>
                <c:pt idx="456">
                  <c:v>241.4922211680701</c:v>
                </c:pt>
                <c:pt idx="457">
                  <c:v>241.49858537719015</c:v>
                </c:pt>
                <c:pt idx="458">
                  <c:v>241.50494093187726</c:v>
                </c:pt>
                <c:pt idx="459">
                  <c:v>241.5112878583513</c:v>
                </c:pt>
                <c:pt idx="460">
                  <c:v>241.51762618270882</c:v>
                </c:pt>
                <c:pt idx="461">
                  <c:v>241.52395593092453</c:v>
                </c:pt>
                <c:pt idx="462">
                  <c:v>241.53027712885182</c:v>
                </c:pt>
                <c:pt idx="463">
                  <c:v>241.53658980222295</c:v>
                </c:pt>
                <c:pt idx="464">
                  <c:v>241.54289397665062</c:v>
                </c:pt>
                <c:pt idx="465">
                  <c:v>241.54918967762845</c:v>
                </c:pt>
                <c:pt idx="466">
                  <c:v>241.55547693053171</c:v>
                </c:pt>
                <c:pt idx="467">
                  <c:v>241.56175576061761</c:v>
                </c:pt>
                <c:pt idx="468">
                  <c:v>241.56802619302695</c:v>
                </c:pt>
                <c:pt idx="469">
                  <c:v>241.57428825278424</c:v>
                </c:pt>
                <c:pt idx="470">
                  <c:v>241.58054196479827</c:v>
                </c:pt>
                <c:pt idx="471">
                  <c:v>241.5867873538634</c:v>
                </c:pt>
                <c:pt idx="472">
                  <c:v>241.59302444466002</c:v>
                </c:pt>
                <c:pt idx="473">
                  <c:v>241.59925326175488</c:v>
                </c:pt>
                <c:pt idx="474">
                  <c:v>241.60547382960252</c:v>
                </c:pt>
                <c:pt idx="475">
                  <c:v>241.61168617254543</c:v>
                </c:pt>
                <c:pt idx="476">
                  <c:v>241.61789031481464</c:v>
                </c:pt>
                <c:pt idx="477">
                  <c:v>241.6240862805312</c:v>
                </c:pt>
                <c:pt idx="478">
                  <c:v>241.63027409370576</c:v>
                </c:pt>
                <c:pt idx="479">
                  <c:v>241.63645377824002</c:v>
                </c:pt>
                <c:pt idx="480">
                  <c:v>241.64262535792739</c:v>
                </c:pt>
                <c:pt idx="481">
                  <c:v>241.64878885645322</c:v>
                </c:pt>
                <c:pt idx="482">
                  <c:v>241.65494429739573</c:v>
                </c:pt>
                <c:pt idx="483">
                  <c:v>241.66109170422661</c:v>
                </c:pt>
                <c:pt idx="484">
                  <c:v>241.66723110031168</c:v>
                </c:pt>
                <c:pt idx="485">
                  <c:v>241.67336250891191</c:v>
                </c:pt>
                <c:pt idx="486">
                  <c:v>241.67948595318273</c:v>
                </c:pt>
                <c:pt idx="487">
                  <c:v>241.68560145617687</c:v>
                </c:pt>
                <c:pt idx="488">
                  <c:v>241.69170904084277</c:v>
                </c:pt>
                <c:pt idx="489">
                  <c:v>241.69780873002702</c:v>
                </c:pt>
                <c:pt idx="490">
                  <c:v>241.70390054647297</c:v>
                </c:pt>
                <c:pt idx="491">
                  <c:v>241.70998451282372</c:v>
                </c:pt>
                <c:pt idx="492">
                  <c:v>241.71606065162109</c:v>
                </c:pt>
                <c:pt idx="493">
                  <c:v>241.72212898530643</c:v>
                </c:pt>
                <c:pt idx="494">
                  <c:v>241.72818953622178</c:v>
                </c:pt>
                <c:pt idx="495">
                  <c:v>241.73424232660977</c:v>
                </c:pt>
                <c:pt idx="496">
                  <c:v>241.74028737861531</c:v>
                </c:pt>
                <c:pt idx="497">
                  <c:v>241.74632471428453</c:v>
                </c:pt>
                <c:pt idx="498">
                  <c:v>241.75235435556726</c:v>
                </c:pt>
                <c:pt idx="499">
                  <c:v>241.75837632431578</c:v>
                </c:pt>
                <c:pt idx="500">
                  <c:v>241.76439064228666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A87-4206-A1C4-5BAF5E297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4344"/>
        <c:axId val="481195472"/>
      </c:scatterChart>
      <c:valAx>
        <c:axId val="485844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Saturation Press, psig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195472"/>
        <c:crosses val="autoZero"/>
        <c:crossBetween val="midCat"/>
        <c:majorUnit val="5"/>
      </c:valAx>
      <c:valAx>
        <c:axId val="481195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Saturation Temp, 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434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Vent Composition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Sheet'!$C$4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Sheet'!$C$4:$C$18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100.84084828694661</c:v>
                </c:pt>
                <c:pt idx="2">
                  <c:v>99.85867055257161</c:v>
                </c:pt>
                <c:pt idx="3">
                  <c:v>100.79637989244964</c:v>
                </c:pt>
                <c:pt idx="4">
                  <c:v>99.731352615356442</c:v>
                </c:pt>
                <c:pt idx="5">
                  <c:v>100.13106028238933</c:v>
                </c:pt>
                <c:pt idx="6">
                  <c:v>98.837466430664065</c:v>
                </c:pt>
                <c:pt idx="7">
                  <c:v>99.233762105305985</c:v>
                </c:pt>
                <c:pt idx="8">
                  <c:v>98.746924264090396</c:v>
                </c:pt>
                <c:pt idx="9">
                  <c:v>98.695245441637539</c:v>
                </c:pt>
                <c:pt idx="10">
                  <c:v>98.780651855468747</c:v>
                </c:pt>
                <c:pt idx="11">
                  <c:v>99.871688842773438</c:v>
                </c:pt>
                <c:pt idx="12">
                  <c:v>81.742006937662765</c:v>
                </c:pt>
                <c:pt idx="13">
                  <c:v>8.1899829387664802</c:v>
                </c:pt>
                <c:pt idx="14">
                  <c:v>4.6420224207282182E-41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41-468C-9E7C-E5EA5C8B9F5A}"/>
            </c:ext>
          </c:extLst>
        </c:ser>
        <c:ser>
          <c:idx val="1"/>
          <c:order val="1"/>
          <c:tx>
            <c:strRef>
              <c:f>'Master Data Sheet'!$D$4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Sheet'!$D$4:$D$18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0.42708333333333331</c:v>
                </c:pt>
                <c:pt idx="2">
                  <c:v>0.79166666666666663</c:v>
                </c:pt>
                <c:pt idx="3">
                  <c:v>0.66467927631578949</c:v>
                </c:pt>
                <c:pt idx="4">
                  <c:v>0.51484375000000004</c:v>
                </c:pt>
                <c:pt idx="5">
                  <c:v>0.58300395806630456</c:v>
                </c:pt>
                <c:pt idx="6">
                  <c:v>0.46775835752487183</c:v>
                </c:pt>
                <c:pt idx="7">
                  <c:v>0.31271450008664814</c:v>
                </c:pt>
                <c:pt idx="8">
                  <c:v>0.44872045658883597</c:v>
                </c:pt>
                <c:pt idx="9">
                  <c:v>0.58528241358305277</c:v>
                </c:pt>
                <c:pt idx="10">
                  <c:v>0.46261615554491681</c:v>
                </c:pt>
                <c:pt idx="11">
                  <c:v>0.86347907781600952</c:v>
                </c:pt>
                <c:pt idx="12">
                  <c:v>14.444990793863932</c:v>
                </c:pt>
                <c:pt idx="13">
                  <c:v>89.5</c:v>
                </c:pt>
                <c:pt idx="14">
                  <c:v>100.59632110595703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41-468C-9E7C-E5EA5C8B9F5A}"/>
            </c:ext>
          </c:extLst>
        </c:ser>
        <c:ser>
          <c:idx val="2"/>
          <c:order val="2"/>
          <c:tx>
            <c:strRef>
              <c:f>'Master Data Sheet'!$E$4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Sheet'!$E$4:$E$18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4.090390217364141E-41</c:v>
                </c:pt>
                <c:pt idx="2">
                  <c:v>5.223153185975512E-41</c:v>
                </c:pt>
                <c:pt idx="3">
                  <c:v>4.9122001399051182E-41</c:v>
                </c:pt>
                <c:pt idx="4">
                  <c:v>2.822334217519649E-41</c:v>
                </c:pt>
                <c:pt idx="5">
                  <c:v>0.19617792218923569</c:v>
                </c:pt>
                <c:pt idx="6">
                  <c:v>0.16747297570109368</c:v>
                </c:pt>
                <c:pt idx="7">
                  <c:v>9.3004306689614347E-2</c:v>
                </c:pt>
                <c:pt idx="8">
                  <c:v>0.13546282585178102</c:v>
                </c:pt>
                <c:pt idx="9">
                  <c:v>0.1406125736079718</c:v>
                </c:pt>
                <c:pt idx="10">
                  <c:v>0.12123251855373382</c:v>
                </c:pt>
                <c:pt idx="11">
                  <c:v>0.13257980346679688</c:v>
                </c:pt>
                <c:pt idx="12">
                  <c:v>0.25504495345410849</c:v>
                </c:pt>
                <c:pt idx="13">
                  <c:v>4.1432401889461517E-41</c:v>
                </c:pt>
                <c:pt idx="14">
                  <c:v>1.2468405705141393E-3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41-468C-9E7C-E5EA5C8B9F5A}"/>
            </c:ext>
          </c:extLst>
        </c:ser>
        <c:ser>
          <c:idx val="3"/>
          <c:order val="3"/>
          <c:tx>
            <c:strRef>
              <c:f>'Master Data Sheet'!$F$4</c:f>
              <c:strCache>
                <c:ptCount val="1"/>
                <c:pt idx="0">
                  <c:v>Isobutane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Sheet'!$F$4:$F$18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3.4871419270833336E-2</c:v>
                </c:pt>
                <c:pt idx="2">
                  <c:v>0.11409505208333333</c:v>
                </c:pt>
                <c:pt idx="3">
                  <c:v>0.18111996823235563</c:v>
                </c:pt>
                <c:pt idx="4">
                  <c:v>0.10263671874999999</c:v>
                </c:pt>
                <c:pt idx="5">
                  <c:v>0.16015625</c:v>
                </c:pt>
                <c:pt idx="6">
                  <c:v>0.13748473674058914</c:v>
                </c:pt>
                <c:pt idx="7">
                  <c:v>0.1366896941548302</c:v>
                </c:pt>
                <c:pt idx="8">
                  <c:v>0.11660621279761904</c:v>
                </c:pt>
                <c:pt idx="9">
                  <c:v>0.13470004028395602</c:v>
                </c:pt>
                <c:pt idx="10">
                  <c:v>0.10198233127593995</c:v>
                </c:pt>
                <c:pt idx="11">
                  <c:v>0.13925129175186157</c:v>
                </c:pt>
                <c:pt idx="12">
                  <c:v>9.3594522348472056E-2</c:v>
                </c:pt>
                <c:pt idx="13">
                  <c:v>0.15652638748288156</c:v>
                </c:pt>
                <c:pt idx="14">
                  <c:v>0.19350522835003703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41-468C-9E7C-E5EA5C8B9F5A}"/>
            </c:ext>
          </c:extLst>
        </c:ser>
        <c:ser>
          <c:idx val="4"/>
          <c:order val="4"/>
          <c:tx>
            <c:strRef>
              <c:f>'Master Data Sheet'!$G$4</c:f>
              <c:strCache>
                <c:ptCount val="1"/>
                <c:pt idx="0">
                  <c:v>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Sheet'!$G$4:$G$18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6.2048094701838575E-41</c:v>
                </c:pt>
                <c:pt idx="2">
                  <c:v>0</c:v>
                </c:pt>
                <c:pt idx="3">
                  <c:v>1.7989309210526315E-4</c:v>
                </c:pt>
                <c:pt idx="4">
                  <c:v>4.4657490305105084E-41</c:v>
                </c:pt>
                <c:pt idx="5">
                  <c:v>0</c:v>
                </c:pt>
                <c:pt idx="6">
                  <c:v>1.9258499145507813E-2</c:v>
                </c:pt>
                <c:pt idx="7">
                  <c:v>2.3588634672619048E-2</c:v>
                </c:pt>
                <c:pt idx="8">
                  <c:v>2.5979272786602496E-41</c:v>
                </c:pt>
                <c:pt idx="9">
                  <c:v>9.1933571782551319E-4</c:v>
                </c:pt>
                <c:pt idx="10">
                  <c:v>1.0375498235225678E-2</c:v>
                </c:pt>
                <c:pt idx="11">
                  <c:v>1.708984375E-2</c:v>
                </c:pt>
                <c:pt idx="12">
                  <c:v>4.9874441964285712E-2</c:v>
                </c:pt>
                <c:pt idx="13">
                  <c:v>0.63535156250000002</c:v>
                </c:pt>
                <c:pt idx="14">
                  <c:v>0.97985197368421051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241-468C-9E7C-E5EA5C8B9F5A}"/>
            </c:ext>
          </c:extLst>
        </c:ser>
        <c:ser>
          <c:idx val="5"/>
          <c:order val="5"/>
          <c:tx>
            <c:strRef>
              <c:f>'Master Data Sheet'!$H$4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Sheet'!$H$4:$H$18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5.8817545572916664E-2</c:v>
                </c:pt>
                <c:pt idx="2">
                  <c:v>0</c:v>
                </c:pt>
                <c:pt idx="3">
                  <c:v>0</c:v>
                </c:pt>
                <c:pt idx="4">
                  <c:v>2.7971649169921876E-2</c:v>
                </c:pt>
                <c:pt idx="5">
                  <c:v>0</c:v>
                </c:pt>
                <c:pt idx="6">
                  <c:v>3.3535104134066145E-41</c:v>
                </c:pt>
                <c:pt idx="7">
                  <c:v>5.3552822854616822E-41</c:v>
                </c:pt>
                <c:pt idx="8">
                  <c:v>2.0809737433280264E-2</c:v>
                </c:pt>
                <c:pt idx="9">
                  <c:v>3.3893785978618418E-2</c:v>
                </c:pt>
                <c:pt idx="10">
                  <c:v>6.005859375E-2</c:v>
                </c:pt>
                <c:pt idx="11">
                  <c:v>0</c:v>
                </c:pt>
                <c:pt idx="12">
                  <c:v>4.392770407415946E-41</c:v>
                </c:pt>
                <c:pt idx="13">
                  <c:v>4.1387770533372769E-41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41-468C-9E7C-E5EA5C8B9F5A}"/>
            </c:ext>
          </c:extLst>
        </c:ser>
        <c:ser>
          <c:idx val="6"/>
          <c:order val="6"/>
          <c:tx>
            <c:v>CO2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Sheet'!$A$5:$A$18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Sheet'!$I$4:$I$18</c:f>
              <c:numCache>
                <c:formatCode>0.000</c:formatCode>
                <c:ptCount val="15"/>
                <c:pt idx="0" formatCode="@">
                  <c:v>0</c:v>
                </c:pt>
                <c:pt idx="1">
                  <c:v>5.6912802929576232E-41</c:v>
                </c:pt>
                <c:pt idx="2">
                  <c:v>6.7393581243749641E-41</c:v>
                </c:pt>
                <c:pt idx="3">
                  <c:v>4.0535508182625489E-41</c:v>
                </c:pt>
                <c:pt idx="4">
                  <c:v>2.9353209126981594E-41</c:v>
                </c:pt>
                <c:pt idx="5">
                  <c:v>6.4442913777369687E-41</c:v>
                </c:pt>
                <c:pt idx="6">
                  <c:v>6.2871048459783195E-3</c:v>
                </c:pt>
                <c:pt idx="7">
                  <c:v>5.2648859217740776E-3</c:v>
                </c:pt>
                <c:pt idx="8">
                  <c:v>1.0208054423509609E-2</c:v>
                </c:pt>
                <c:pt idx="9">
                  <c:v>5.6609507856692454E-41</c:v>
                </c:pt>
                <c:pt idx="10">
                  <c:v>2.0479603376516715E-41</c:v>
                </c:pt>
                <c:pt idx="11">
                  <c:v>8.5161111572412108E-41</c:v>
                </c:pt>
                <c:pt idx="12">
                  <c:v>2.9045310847106435E-2</c:v>
                </c:pt>
                <c:pt idx="13">
                  <c:v>8.6619306122884161E-3</c:v>
                </c:pt>
                <c:pt idx="14">
                  <c:v>5.878992826718187E-41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241-468C-9E7C-E5EA5C8B9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5425520"/>
        <c:axId val="625420424"/>
      </c:scatterChart>
      <c:valAx>
        <c:axId val="625425520"/>
        <c:scaling>
          <c:orientation val="minMax"/>
          <c:max val="3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420424"/>
        <c:crosses val="autoZero"/>
        <c:crossBetween val="midCat"/>
        <c:majorUnit val="2"/>
      </c:valAx>
      <c:valAx>
        <c:axId val="62542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</a:t>
                </a:r>
                <a:r>
                  <a:rPr lang="en-US" b="1" baseline="0"/>
                  <a:t> (%)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4255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460894337986854"/>
          <c:y val="0.39671322922606278"/>
          <c:w val="0.1429825843128226"/>
          <c:h val="0.30986102965802664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0%</a:t>
            </a:r>
            <a:r>
              <a:rPr lang="en-US" b="1" baseline="0"/>
              <a:t> fill level </a:t>
            </a:r>
            <a:r>
              <a:rPr lang="en-US" sz="1320" b="1" i="0" u="none" strike="noStrike" baseline="0">
                <a:effectLst/>
              </a:rPr>
              <a:t>(6.4 cm Head)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Sheet'!$O$38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Sheet'!$O$39:$O$52</c:f>
              <c:numCache>
                <c:formatCode>0.000</c:formatCode>
                <c:ptCount val="14"/>
                <c:pt idx="0">
                  <c:v>89.901802062988281</c:v>
                </c:pt>
                <c:pt idx="1">
                  <c:v>87.521929423014328</c:v>
                </c:pt>
                <c:pt idx="2">
                  <c:v>86.987574768066409</c:v>
                </c:pt>
                <c:pt idx="3">
                  <c:v>84.958346939086908</c:v>
                </c:pt>
                <c:pt idx="4">
                  <c:v>83.267537434895829</c:v>
                </c:pt>
                <c:pt idx="5">
                  <c:v>79.259360122680661</c:v>
                </c:pt>
                <c:pt idx="6">
                  <c:v>76.250883483886724</c:v>
                </c:pt>
                <c:pt idx="7">
                  <c:v>62.830682482038227</c:v>
                </c:pt>
                <c:pt idx="8">
                  <c:v>47.953365135192868</c:v>
                </c:pt>
                <c:pt idx="9">
                  <c:v>48.209131002426147</c:v>
                </c:pt>
                <c:pt idx="10">
                  <c:v>41.82855224609375</c:v>
                </c:pt>
                <c:pt idx="11">
                  <c:v>3.3132591020493281</c:v>
                </c:pt>
                <c:pt idx="12">
                  <c:v>0</c:v>
                </c:pt>
                <c:pt idx="13">
                  <c:v>6.6111860248380545E-41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D8-4E90-B9BA-910BB224D7BF}"/>
            </c:ext>
          </c:extLst>
        </c:ser>
        <c:ser>
          <c:idx val="1"/>
          <c:order val="1"/>
          <c:tx>
            <c:strRef>
              <c:f>'Master Data Sheet'!$P$38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Sheet'!$P$39:$P$52</c:f>
              <c:numCache>
                <c:formatCode>0.000</c:formatCode>
                <c:ptCount val="14"/>
                <c:pt idx="0">
                  <c:v>9.9945166905721035</c:v>
                </c:pt>
                <c:pt idx="1">
                  <c:v>11.825703303019205</c:v>
                </c:pt>
                <c:pt idx="2">
                  <c:v>12.541083097457886</c:v>
                </c:pt>
                <c:pt idx="3">
                  <c:v>14.004932641983032</c:v>
                </c:pt>
                <c:pt idx="4">
                  <c:v>15.768824259440104</c:v>
                </c:pt>
                <c:pt idx="5">
                  <c:v>18.703806591033935</c:v>
                </c:pt>
                <c:pt idx="6">
                  <c:v>21.420160293579102</c:v>
                </c:pt>
                <c:pt idx="7">
                  <c:v>33.925686972481863</c:v>
                </c:pt>
                <c:pt idx="8">
                  <c:v>48.025994491577151</c:v>
                </c:pt>
                <c:pt idx="9">
                  <c:v>48.089227199554443</c:v>
                </c:pt>
                <c:pt idx="10">
                  <c:v>54.611923217773438</c:v>
                </c:pt>
                <c:pt idx="11">
                  <c:v>89.833667210170205</c:v>
                </c:pt>
                <c:pt idx="12">
                  <c:v>94.261457534063425</c:v>
                </c:pt>
                <c:pt idx="13">
                  <c:v>90.294978713989252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D8-4E90-B9BA-910BB224D7BF}"/>
            </c:ext>
          </c:extLst>
        </c:ser>
        <c:ser>
          <c:idx val="2"/>
          <c:order val="2"/>
          <c:tx>
            <c:strRef>
              <c:f>'Master Data Sheet'!$Q$38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Sheet'!$Q$39:$Q$52</c:f>
              <c:numCache>
                <c:formatCode>0.000</c:formatCode>
                <c:ptCount val="14"/>
                <c:pt idx="0">
                  <c:v>0.14130654434363046</c:v>
                </c:pt>
                <c:pt idx="1">
                  <c:v>0.35071173310279846</c:v>
                </c:pt>
                <c:pt idx="2">
                  <c:v>0.32529001235961913</c:v>
                </c:pt>
                <c:pt idx="3">
                  <c:v>0.51330948472023008</c:v>
                </c:pt>
                <c:pt idx="4">
                  <c:v>1.1430285771687825</c:v>
                </c:pt>
                <c:pt idx="5">
                  <c:v>1.2351290285587311</c:v>
                </c:pt>
                <c:pt idx="6">
                  <c:v>1.4153760552406311</c:v>
                </c:pt>
                <c:pt idx="7">
                  <c:v>2.0725989398502169</c:v>
                </c:pt>
                <c:pt idx="8">
                  <c:v>2.6878474473953249</c:v>
                </c:pt>
                <c:pt idx="9">
                  <c:v>2.7575282752513885</c:v>
                </c:pt>
                <c:pt idx="10">
                  <c:v>2.8699426651000977</c:v>
                </c:pt>
                <c:pt idx="11">
                  <c:v>3.9816625799451555</c:v>
                </c:pt>
                <c:pt idx="12">
                  <c:v>4.8269496872311546</c:v>
                </c:pt>
                <c:pt idx="13">
                  <c:v>8.5618708610534675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D8-4E90-B9BA-910BB224D7BF}"/>
            </c:ext>
          </c:extLst>
        </c:ser>
        <c:ser>
          <c:idx val="3"/>
          <c:order val="3"/>
          <c:tx>
            <c:strRef>
              <c:f>'Master Data Sheet'!$R$38</c:f>
              <c:strCache>
                <c:ptCount val="1"/>
                <c:pt idx="0">
                  <c:v>Iso-Butane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Sheet'!$R$39:$R$52</c:f>
              <c:numCache>
                <c:formatCode>0.000</c:formatCode>
                <c:ptCount val="14"/>
                <c:pt idx="0">
                  <c:v>2.25830078125E-2</c:v>
                </c:pt>
                <c:pt idx="1">
                  <c:v>0.10953776041666667</c:v>
                </c:pt>
                <c:pt idx="2">
                  <c:v>0.1383945181965828</c:v>
                </c:pt>
                <c:pt idx="3">
                  <c:v>0.11008300781249999</c:v>
                </c:pt>
                <c:pt idx="4">
                  <c:v>0.13776368896166483</c:v>
                </c:pt>
                <c:pt idx="5">
                  <c:v>0.1344663079828024</c:v>
                </c:pt>
                <c:pt idx="6">
                  <c:v>0.17476854845881462</c:v>
                </c:pt>
                <c:pt idx="7">
                  <c:v>0.21677125919432866</c:v>
                </c:pt>
                <c:pt idx="8">
                  <c:v>0.25610114708542825</c:v>
                </c:pt>
                <c:pt idx="9">
                  <c:v>0.2858571782708168</c:v>
                </c:pt>
                <c:pt idx="10">
                  <c:v>0.39542821049690247</c:v>
                </c:pt>
                <c:pt idx="11">
                  <c:v>0.58795665843146183</c:v>
                </c:pt>
                <c:pt idx="12">
                  <c:v>0.65290619361968272</c:v>
                </c:pt>
                <c:pt idx="13">
                  <c:v>0.91472964286804204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D8-4E90-B9BA-910BB224D7BF}"/>
            </c:ext>
          </c:extLst>
        </c:ser>
        <c:ser>
          <c:idx val="4"/>
          <c:order val="4"/>
          <c:tx>
            <c:strRef>
              <c:f>'Master Data Sheet'!$S$38</c:f>
              <c:strCache>
                <c:ptCount val="1"/>
                <c:pt idx="0">
                  <c:v>n-Butane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Sheet'!$S$39:$S$52</c:f>
              <c:numCache>
                <c:formatCode>0.000</c:formatCode>
                <c:ptCount val="14"/>
                <c:pt idx="0">
                  <c:v>4.6880440123986755E-41</c:v>
                </c:pt>
                <c:pt idx="1">
                  <c:v>5.0492987565016134E-41</c:v>
                </c:pt>
                <c:pt idx="2">
                  <c:v>1.3918312266469001E-3</c:v>
                </c:pt>
                <c:pt idx="3">
                  <c:v>6.7352289649000869E-41</c:v>
                </c:pt>
                <c:pt idx="4">
                  <c:v>5.5544968694448471E-2</c:v>
                </c:pt>
                <c:pt idx="5">
                  <c:v>0.1072063259780407</c:v>
                </c:pt>
                <c:pt idx="6">
                  <c:v>0.11434045769274234</c:v>
                </c:pt>
                <c:pt idx="7">
                  <c:v>0.23524174732821329</c:v>
                </c:pt>
                <c:pt idx="8">
                  <c:v>0.34797997176647188</c:v>
                </c:pt>
                <c:pt idx="9">
                  <c:v>0.36120926029980183</c:v>
                </c:pt>
                <c:pt idx="10">
                  <c:v>0.458984375</c:v>
                </c:pt>
                <c:pt idx="11">
                  <c:v>1.1994047619047619</c:v>
                </c:pt>
                <c:pt idx="12">
                  <c:v>1.4664199068432762</c:v>
                </c:pt>
                <c:pt idx="13">
                  <c:v>1.8665812253952025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D8-4E90-B9BA-910BB224D7BF}"/>
            </c:ext>
          </c:extLst>
        </c:ser>
        <c:ser>
          <c:idx val="5"/>
          <c:order val="5"/>
          <c:tx>
            <c:strRef>
              <c:f>'Master Data Sheet'!$T$38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Sheet'!$T$39:$T$52</c:f>
              <c:numCache>
                <c:formatCode>0.000</c:formatCode>
                <c:ptCount val="14"/>
                <c:pt idx="0">
                  <c:v>0.1748046875</c:v>
                </c:pt>
                <c:pt idx="1">
                  <c:v>6.2337239583333336E-2</c:v>
                </c:pt>
                <c:pt idx="2">
                  <c:v>1.57470703125E-2</c:v>
                </c:pt>
                <c:pt idx="3">
                  <c:v>0.10478515625</c:v>
                </c:pt>
                <c:pt idx="4">
                  <c:v>4.5979817708333336E-2</c:v>
                </c:pt>
                <c:pt idx="5">
                  <c:v>5.0394229078665378E-2</c:v>
                </c:pt>
                <c:pt idx="6">
                  <c:v>6.356129134073854E-2</c:v>
                </c:pt>
                <c:pt idx="7">
                  <c:v>8.7186845640341445E-2</c:v>
                </c:pt>
                <c:pt idx="8">
                  <c:v>0.14052734375000001</c:v>
                </c:pt>
                <c:pt idx="9">
                  <c:v>0.18597412109375</c:v>
                </c:pt>
                <c:pt idx="10">
                  <c:v>0</c:v>
                </c:pt>
                <c:pt idx="11">
                  <c:v>0</c:v>
                </c:pt>
                <c:pt idx="12">
                  <c:v>5.1997956775483633E-5</c:v>
                </c:pt>
                <c:pt idx="13">
                  <c:v>1.446533203125E-3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D8-4E90-B9BA-910BB224D7BF}"/>
            </c:ext>
          </c:extLst>
        </c:ser>
        <c:ser>
          <c:idx val="6"/>
          <c:order val="6"/>
          <c:tx>
            <c:strRef>
              <c:f>'Master Data Sheet'!$U$38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Sheet'!$U$39:$U$52</c:f>
              <c:numCache>
                <c:formatCode>0.000</c:formatCode>
                <c:ptCount val="14"/>
                <c:pt idx="0">
                  <c:v>4.0485848131784508E-41</c:v>
                </c:pt>
                <c:pt idx="1">
                  <c:v>7.20944704920713E-41</c:v>
                </c:pt>
                <c:pt idx="2">
                  <c:v>3.2945367675355042E-41</c:v>
                </c:pt>
                <c:pt idx="3">
                  <c:v>3.6137175252470894E-41</c:v>
                </c:pt>
                <c:pt idx="4">
                  <c:v>5.651670256366041E-41</c:v>
                </c:pt>
                <c:pt idx="5">
                  <c:v>4.4754651316907257E-3</c:v>
                </c:pt>
                <c:pt idx="6">
                  <c:v>2.5448419466556514E-3</c:v>
                </c:pt>
                <c:pt idx="7">
                  <c:v>5.7349284179508686E-3</c:v>
                </c:pt>
                <c:pt idx="8">
                  <c:v>3.2454632953148495E-41</c:v>
                </c:pt>
                <c:pt idx="9">
                  <c:v>3.8540086826633485E-41</c:v>
                </c:pt>
                <c:pt idx="10">
                  <c:v>7.4074038122674155E-41</c:v>
                </c:pt>
                <c:pt idx="11">
                  <c:v>5.2544221602794465E-41</c:v>
                </c:pt>
                <c:pt idx="12">
                  <c:v>3.6054608745097931E-41</c:v>
                </c:pt>
                <c:pt idx="13">
                  <c:v>4.5430096213410569E-41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D8-4E90-B9BA-910BB224D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Liquid 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49813553573523"/>
          <c:y val="0.28944608062608118"/>
          <c:w val="0.14791775708558413"/>
          <c:h val="0.3128044571651405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25%</a:t>
            </a:r>
            <a:r>
              <a:rPr lang="en-US" b="1" baseline="0"/>
              <a:t> Fill Level </a:t>
            </a:r>
            <a:r>
              <a:rPr lang="en-US" sz="1320" b="1" i="0" u="none" strike="noStrike" baseline="0">
                <a:effectLst/>
              </a:rPr>
              <a:t> (27.4 cm Head)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Sheet'!$O$38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Sheet'!$C$39:$C$52</c:f>
              <c:numCache>
                <c:formatCode>0.000</c:formatCode>
                <c:ptCount val="14"/>
                <c:pt idx="0">
                  <c:v>89.166882832845047</c:v>
                </c:pt>
                <c:pt idx="1">
                  <c:v>87.392544700985866</c:v>
                </c:pt>
                <c:pt idx="2">
                  <c:v>87.269102913992739</c:v>
                </c:pt>
                <c:pt idx="3">
                  <c:v>85.209820556640622</c:v>
                </c:pt>
                <c:pt idx="4">
                  <c:v>84.265075302124018</c:v>
                </c:pt>
                <c:pt idx="5">
                  <c:v>77.91225941975911</c:v>
                </c:pt>
                <c:pt idx="6">
                  <c:v>73.808697128295904</c:v>
                </c:pt>
                <c:pt idx="7">
                  <c:v>98.765193030947728</c:v>
                </c:pt>
                <c:pt idx="8">
                  <c:v>98.324632343493008</c:v>
                </c:pt>
                <c:pt idx="9">
                  <c:v>99.339739481608078</c:v>
                </c:pt>
                <c:pt idx="10">
                  <c:v>98.304237365722656</c:v>
                </c:pt>
                <c:pt idx="11">
                  <c:v>74.696221487862729</c:v>
                </c:pt>
                <c:pt idx="12">
                  <c:v>4.3164539337158203</c:v>
                </c:pt>
                <c:pt idx="13">
                  <c:v>7.5537952502589062E-41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1-4709-B7CC-79B5B747CB43}"/>
            </c:ext>
          </c:extLst>
        </c:ser>
        <c:ser>
          <c:idx val="1"/>
          <c:order val="1"/>
          <c:tx>
            <c:strRef>
              <c:f>'Master Data Sheet'!$P$38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Sheet'!$D$39:$D$52</c:f>
              <c:numCache>
                <c:formatCode>0.000</c:formatCode>
                <c:ptCount val="14"/>
                <c:pt idx="0">
                  <c:v>10.308525403340658</c:v>
                </c:pt>
                <c:pt idx="1">
                  <c:v>11.925789061046782</c:v>
                </c:pt>
                <c:pt idx="2">
                  <c:v>11.895351001194545</c:v>
                </c:pt>
                <c:pt idx="3">
                  <c:v>13.988741683959962</c:v>
                </c:pt>
                <c:pt idx="4">
                  <c:v>14.793861389160156</c:v>
                </c:pt>
                <c:pt idx="5">
                  <c:v>19.990163530622208</c:v>
                </c:pt>
                <c:pt idx="6">
                  <c:v>23.724659538269044</c:v>
                </c:pt>
                <c:pt idx="7">
                  <c:v>0.20180449102606093</c:v>
                </c:pt>
                <c:pt idx="8">
                  <c:v>0.29013409740046453</c:v>
                </c:pt>
                <c:pt idx="9">
                  <c:v>0.4744140874771845</c:v>
                </c:pt>
                <c:pt idx="10">
                  <c:v>0.54316091537475586</c:v>
                </c:pt>
                <c:pt idx="11">
                  <c:v>20.959497633434477</c:v>
                </c:pt>
                <c:pt idx="12">
                  <c:v>93.5</c:v>
                </c:pt>
                <c:pt idx="13">
                  <c:v>100.00096853155839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41-4709-B7CC-79B5B747CB43}"/>
            </c:ext>
          </c:extLst>
        </c:ser>
        <c:ser>
          <c:idx val="2"/>
          <c:order val="2"/>
          <c:tx>
            <c:strRef>
              <c:f>'Master Data Sheet'!$Q$38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Sheet'!$E$39:$E$52</c:f>
              <c:numCache>
                <c:formatCode>0.000</c:formatCode>
                <c:ptCount val="14"/>
                <c:pt idx="0">
                  <c:v>0.22207202514012656</c:v>
                </c:pt>
                <c:pt idx="1">
                  <c:v>0.3025591912723723</c:v>
                </c:pt>
                <c:pt idx="2">
                  <c:v>0.35421864191691083</c:v>
                </c:pt>
                <c:pt idx="3">
                  <c:v>0.52573180198669434</c:v>
                </c:pt>
                <c:pt idx="4">
                  <c:v>1.0536968111991882</c:v>
                </c:pt>
                <c:pt idx="5">
                  <c:v>1.3540494385219755</c:v>
                </c:pt>
                <c:pt idx="6">
                  <c:v>1.5128600597381592</c:v>
                </c:pt>
                <c:pt idx="7">
                  <c:v>0.10686139443090983</c:v>
                </c:pt>
                <c:pt idx="8">
                  <c:v>0.10471758815018754</c:v>
                </c:pt>
                <c:pt idx="9">
                  <c:v>9.4025850473415287E-2</c:v>
                </c:pt>
                <c:pt idx="10">
                  <c:v>0.22751405835151672</c:v>
                </c:pt>
                <c:pt idx="11">
                  <c:v>0.28026563283942996</c:v>
                </c:pt>
                <c:pt idx="12">
                  <c:v>4.7967147083070651E-41</c:v>
                </c:pt>
                <c:pt idx="13">
                  <c:v>1.0398250661398234E-2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B41-4709-B7CC-79B5B747CB43}"/>
            </c:ext>
          </c:extLst>
        </c:ser>
        <c:ser>
          <c:idx val="3"/>
          <c:order val="3"/>
          <c:tx>
            <c:strRef>
              <c:f>'Master Data Sheet'!$R$38</c:f>
              <c:strCache>
                <c:ptCount val="1"/>
                <c:pt idx="0">
                  <c:v>Iso-Butane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Sheet'!$F$39:$F$52</c:f>
              <c:numCache>
                <c:formatCode>0.000</c:formatCode>
                <c:ptCount val="14"/>
                <c:pt idx="0">
                  <c:v>2.1565755208333332E-2</c:v>
                </c:pt>
                <c:pt idx="1">
                  <c:v>9.423828125E-2</c:v>
                </c:pt>
                <c:pt idx="2">
                  <c:v>0.10700334821428571</c:v>
                </c:pt>
                <c:pt idx="3">
                  <c:v>0.14033203124999999</c:v>
                </c:pt>
                <c:pt idx="4">
                  <c:v>0.12787385918200017</c:v>
                </c:pt>
                <c:pt idx="5">
                  <c:v>0.14242217193047205</c:v>
                </c:pt>
                <c:pt idx="6">
                  <c:v>0.17097557261586188</c:v>
                </c:pt>
                <c:pt idx="7">
                  <c:v>9.4149142503738403E-2</c:v>
                </c:pt>
                <c:pt idx="8">
                  <c:v>0.11225328947368421</c:v>
                </c:pt>
                <c:pt idx="9">
                  <c:v>8.7948753720238096E-2</c:v>
                </c:pt>
                <c:pt idx="10">
                  <c:v>0.1513671875</c:v>
                </c:pt>
                <c:pt idx="11">
                  <c:v>5.9600152252685459E-2</c:v>
                </c:pt>
                <c:pt idx="12">
                  <c:v>0.22978745028376579</c:v>
                </c:pt>
                <c:pt idx="13">
                  <c:v>0.26298560045267405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B41-4709-B7CC-79B5B747CB43}"/>
            </c:ext>
          </c:extLst>
        </c:ser>
        <c:ser>
          <c:idx val="4"/>
          <c:order val="4"/>
          <c:tx>
            <c:strRef>
              <c:f>'Master Data Sheet'!$S$38</c:f>
              <c:strCache>
                <c:ptCount val="1"/>
                <c:pt idx="0">
                  <c:v>n-Butane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Sheet'!$G$39:$G$52</c:f>
              <c:numCache>
                <c:formatCode>0.000</c:formatCode>
                <c:ptCount val="14"/>
                <c:pt idx="0">
                  <c:v>5.0975034236743871E-41</c:v>
                </c:pt>
                <c:pt idx="1">
                  <c:v>6.0484712715140191E-41</c:v>
                </c:pt>
                <c:pt idx="2">
                  <c:v>3.270176861945675E-41</c:v>
                </c:pt>
                <c:pt idx="3">
                  <c:v>6.6953760365746899E-41</c:v>
                </c:pt>
                <c:pt idx="4">
                  <c:v>5.6784001085907219E-2</c:v>
                </c:pt>
                <c:pt idx="5">
                  <c:v>0.11574651088033404</c:v>
                </c:pt>
                <c:pt idx="6">
                  <c:v>0.13949589543044566</c:v>
                </c:pt>
                <c:pt idx="7">
                  <c:v>2.7633149709020343E-3</c:v>
                </c:pt>
                <c:pt idx="8">
                  <c:v>3.6195613086060778E-41</c:v>
                </c:pt>
                <c:pt idx="9">
                  <c:v>5.3993230943404626E-41</c:v>
                </c:pt>
                <c:pt idx="10">
                  <c:v>0</c:v>
                </c:pt>
                <c:pt idx="11">
                  <c:v>4.5513151390921505E-2</c:v>
                </c:pt>
                <c:pt idx="12">
                  <c:v>0.755859375</c:v>
                </c:pt>
                <c:pt idx="13">
                  <c:v>0.99136513157894735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B41-4709-B7CC-79B5B747CB43}"/>
            </c:ext>
          </c:extLst>
        </c:ser>
        <c:ser>
          <c:idx val="5"/>
          <c:order val="5"/>
          <c:tx>
            <c:strRef>
              <c:f>'Master Data Sheet'!$T$38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Sheet'!$H$39:$H$52</c:f>
              <c:numCache>
                <c:formatCode>0.000</c:formatCode>
                <c:ptCount val="14"/>
                <c:pt idx="0">
                  <c:v>0.13541666666666666</c:v>
                </c:pt>
                <c:pt idx="1">
                  <c:v>8.1310453869047616E-2</c:v>
                </c:pt>
                <c:pt idx="2">
                  <c:v>6.9986979166666671E-2</c:v>
                </c:pt>
                <c:pt idx="3">
                  <c:v>0.10400390625</c:v>
                </c:pt>
                <c:pt idx="4">
                  <c:v>5.9677319414913652E-2</c:v>
                </c:pt>
                <c:pt idx="5">
                  <c:v>7.2437810223727001E-2</c:v>
                </c:pt>
                <c:pt idx="6">
                  <c:v>7.6947111636400223E-2</c:v>
                </c:pt>
                <c:pt idx="7">
                  <c:v>6.5320207781734918E-2</c:v>
                </c:pt>
                <c:pt idx="8">
                  <c:v>0.12610505756578946</c:v>
                </c:pt>
                <c:pt idx="9">
                  <c:v>9.3122209821428575E-2</c:v>
                </c:pt>
                <c:pt idx="10">
                  <c:v>0</c:v>
                </c:pt>
                <c:pt idx="11">
                  <c:v>1.9254823814013174E-2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B41-4709-B7CC-79B5B747CB43}"/>
            </c:ext>
          </c:extLst>
        </c:ser>
        <c:ser>
          <c:idx val="6"/>
          <c:order val="6"/>
          <c:tx>
            <c:strRef>
              <c:f>'Master Data Sheet'!$U$38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Sheet'!$I$39:$I$52</c:f>
              <c:numCache>
                <c:formatCode>0.000</c:formatCode>
                <c:ptCount val="14"/>
                <c:pt idx="0">
                  <c:v>4.1895554386895274E-41</c:v>
                </c:pt>
                <c:pt idx="1">
                  <c:v>1.7168375142416153E-41</c:v>
                </c:pt>
                <c:pt idx="2">
                  <c:v>6.5670384503619927E-41</c:v>
                </c:pt>
                <c:pt idx="3">
                  <c:v>6.1260424835041597E-41</c:v>
                </c:pt>
                <c:pt idx="4">
                  <c:v>9.6974952612072229E-4</c:v>
                </c:pt>
                <c:pt idx="5">
                  <c:v>5.0938397291160767E-3</c:v>
                </c:pt>
                <c:pt idx="6">
                  <c:v>4.1743633890291678E-3</c:v>
                </c:pt>
                <c:pt idx="7">
                  <c:v>8.0884587729261031E-3</c:v>
                </c:pt>
                <c:pt idx="8">
                  <c:v>3.1624651247983977E-41</c:v>
                </c:pt>
                <c:pt idx="9">
                  <c:v>3.3742065907972176E-41</c:v>
                </c:pt>
                <c:pt idx="10">
                  <c:v>1.627608166313275E-41</c:v>
                </c:pt>
                <c:pt idx="11">
                  <c:v>2.506885766273453E-2</c:v>
                </c:pt>
                <c:pt idx="12">
                  <c:v>4.9310641985742069E-41</c:v>
                </c:pt>
                <c:pt idx="13">
                  <c:v>2.7615683846652187E-41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B41-4709-B7CC-79B5B747C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261175632753898"/>
          <c:y val="0.37447437188845456"/>
          <c:w val="0.14791775708558413"/>
          <c:h val="0.3128044571651405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50% Fill Level </a:t>
            </a:r>
            <a:r>
              <a:rPr lang="en-US" sz="1320" b="1" i="0" u="none" strike="noStrike" baseline="0">
                <a:effectLst/>
              </a:rPr>
              <a:t> (48.5 cm Head)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Sheet'!$O$38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Sheet'!$O$22:$O$35</c:f>
              <c:numCache>
                <c:formatCode>0.000</c:formatCode>
                <c:ptCount val="14"/>
                <c:pt idx="0">
                  <c:v>89.38992563883464</c:v>
                </c:pt>
                <c:pt idx="1">
                  <c:v>87.584776015508737</c:v>
                </c:pt>
                <c:pt idx="2">
                  <c:v>86.835060119628906</c:v>
                </c:pt>
                <c:pt idx="3">
                  <c:v>84.41943359375</c:v>
                </c:pt>
                <c:pt idx="4">
                  <c:v>99.773557027180985</c:v>
                </c:pt>
                <c:pt idx="5">
                  <c:v>98.273419698079422</c:v>
                </c:pt>
                <c:pt idx="6">
                  <c:v>98.785093307495117</c:v>
                </c:pt>
                <c:pt idx="7">
                  <c:v>98.46936434791202</c:v>
                </c:pt>
                <c:pt idx="8">
                  <c:v>98.18090499074836</c:v>
                </c:pt>
                <c:pt idx="9">
                  <c:v>99.730983552478605</c:v>
                </c:pt>
                <c:pt idx="10">
                  <c:v>97.949501037597656</c:v>
                </c:pt>
                <c:pt idx="11">
                  <c:v>79.623092288062679</c:v>
                </c:pt>
                <c:pt idx="12">
                  <c:v>7.2973375082015988</c:v>
                </c:pt>
                <c:pt idx="13">
                  <c:v>7.9367479947936528E-41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CF-4324-97CC-5E1C3E49D32B}"/>
            </c:ext>
          </c:extLst>
        </c:ser>
        <c:ser>
          <c:idx val="1"/>
          <c:order val="1"/>
          <c:tx>
            <c:strRef>
              <c:f>'Master Data Sheet'!$P$38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Sheet'!$P$22:$P$35</c:f>
              <c:numCache>
                <c:formatCode>0.000</c:formatCode>
                <c:ptCount val="14"/>
                <c:pt idx="0">
                  <c:v>10.279386520385742</c:v>
                </c:pt>
                <c:pt idx="1">
                  <c:v>11.709085964021229</c:v>
                </c:pt>
                <c:pt idx="2">
                  <c:v>12.599757528305053</c:v>
                </c:pt>
                <c:pt idx="3">
                  <c:v>14.642975898016067</c:v>
                </c:pt>
                <c:pt idx="4">
                  <c:v>0.13701143009322031</c:v>
                </c:pt>
                <c:pt idx="5">
                  <c:v>0.49651600207601276</c:v>
                </c:pt>
                <c:pt idx="6">
                  <c:v>0.27524067312479017</c:v>
                </c:pt>
                <c:pt idx="7">
                  <c:v>0.35671413512456984</c:v>
                </c:pt>
                <c:pt idx="8">
                  <c:v>0.51064787726653249</c:v>
                </c:pt>
                <c:pt idx="9">
                  <c:v>0.5281492329779125</c:v>
                </c:pt>
                <c:pt idx="10">
                  <c:v>0.59195828437805176</c:v>
                </c:pt>
                <c:pt idx="11">
                  <c:v>16.067433584304084</c:v>
                </c:pt>
                <c:pt idx="12">
                  <c:v>90</c:v>
                </c:pt>
                <c:pt idx="13">
                  <c:v>100.11554798326995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CF-4324-97CC-5E1C3E49D32B}"/>
            </c:ext>
          </c:extLst>
        </c:ser>
        <c:ser>
          <c:idx val="2"/>
          <c:order val="2"/>
          <c:tx>
            <c:strRef>
              <c:f>'Master Data Sheet'!$Q$38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Sheet'!$Q$22:$Q$35</c:f>
              <c:numCache>
                <c:formatCode>0.000</c:formatCode>
                <c:ptCount val="14"/>
                <c:pt idx="0">
                  <c:v>0.19892949859301248</c:v>
                </c:pt>
                <c:pt idx="1">
                  <c:v>0.33341286721683683</c:v>
                </c:pt>
                <c:pt idx="2">
                  <c:v>0.36855918467044829</c:v>
                </c:pt>
                <c:pt idx="3">
                  <c:v>0.47297900063650949</c:v>
                </c:pt>
                <c:pt idx="4">
                  <c:v>0.17006603451002211</c:v>
                </c:pt>
                <c:pt idx="5">
                  <c:v>0.19101508245581672</c:v>
                </c:pt>
                <c:pt idx="6">
                  <c:v>0.18532969653606415</c:v>
                </c:pt>
                <c:pt idx="7">
                  <c:v>9.3181311019829335E-2</c:v>
                </c:pt>
                <c:pt idx="8">
                  <c:v>0.17116966765177877</c:v>
                </c:pt>
                <c:pt idx="9">
                  <c:v>0.18218098297005608</c:v>
                </c:pt>
                <c:pt idx="10">
                  <c:v>0.11329864710569382</c:v>
                </c:pt>
                <c:pt idx="11">
                  <c:v>0.29905360085623606</c:v>
                </c:pt>
                <c:pt idx="12">
                  <c:v>2.7378989785517572E-41</c:v>
                </c:pt>
                <c:pt idx="13">
                  <c:v>2.3167932896237625E-2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CF-4324-97CC-5E1C3E49D32B}"/>
            </c:ext>
          </c:extLst>
        </c:ser>
        <c:ser>
          <c:idx val="3"/>
          <c:order val="3"/>
          <c:tx>
            <c:strRef>
              <c:f>'Master Data Sheet'!$R$38</c:f>
              <c:strCache>
                <c:ptCount val="1"/>
                <c:pt idx="0">
                  <c:v>Iso-Butane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Sheet'!$R$22:$R$35</c:f>
              <c:numCache>
                <c:formatCode>0.000</c:formatCode>
                <c:ptCount val="14"/>
                <c:pt idx="0">
                  <c:v>2.7669270833333332E-2</c:v>
                </c:pt>
                <c:pt idx="1">
                  <c:v>8.5053943452380959E-2</c:v>
                </c:pt>
                <c:pt idx="2">
                  <c:v>9.4067382812500003E-2</c:v>
                </c:pt>
                <c:pt idx="3">
                  <c:v>0.10457687292780195</c:v>
                </c:pt>
                <c:pt idx="4">
                  <c:v>9.9283854166666671E-2</c:v>
                </c:pt>
                <c:pt idx="5">
                  <c:v>8.2449776785714288E-2</c:v>
                </c:pt>
                <c:pt idx="6">
                  <c:v>0.1180419921875</c:v>
                </c:pt>
                <c:pt idx="7">
                  <c:v>8.0974165172803966E-2</c:v>
                </c:pt>
                <c:pt idx="8">
                  <c:v>9.2991879111842105E-2</c:v>
                </c:pt>
                <c:pt idx="9">
                  <c:v>6.8789527529761904E-2</c:v>
                </c:pt>
                <c:pt idx="10">
                  <c:v>0.12064608931541443</c:v>
                </c:pt>
                <c:pt idx="11">
                  <c:v>7.928345707200822E-2</c:v>
                </c:pt>
                <c:pt idx="12">
                  <c:v>0.18024528846144677</c:v>
                </c:pt>
                <c:pt idx="13">
                  <c:v>0.26195210924274043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CCF-4324-97CC-5E1C3E49D32B}"/>
            </c:ext>
          </c:extLst>
        </c:ser>
        <c:ser>
          <c:idx val="4"/>
          <c:order val="4"/>
          <c:tx>
            <c:strRef>
              <c:f>'Master Data Sheet'!$S$38</c:f>
              <c:strCache>
                <c:ptCount val="1"/>
                <c:pt idx="0">
                  <c:v>n-Butane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Sheet'!$S$22:$S$35</c:f>
              <c:numCache>
                <c:formatCode>0.000</c:formatCode>
                <c:ptCount val="14"/>
                <c:pt idx="0">
                  <c:v>4.447020676534807E-41</c:v>
                </c:pt>
                <c:pt idx="1">
                  <c:v>4.0917648244291453E-41</c:v>
                </c:pt>
                <c:pt idx="2">
                  <c:v>1.7095140615530606E-41</c:v>
                </c:pt>
                <c:pt idx="3">
                  <c:v>2.8673062721888223E-3</c:v>
                </c:pt>
                <c:pt idx="4">
                  <c:v>3.8758380767763515E-41</c:v>
                </c:pt>
                <c:pt idx="5">
                  <c:v>3.6740244065142572E-41</c:v>
                </c:pt>
                <c:pt idx="6">
                  <c:v>3.7459090158791714E-41</c:v>
                </c:pt>
                <c:pt idx="7">
                  <c:v>6.6785148477980071E-3</c:v>
                </c:pt>
                <c:pt idx="8">
                  <c:v>3.5299003326545159E-41</c:v>
                </c:pt>
                <c:pt idx="9">
                  <c:v>3.7451036029046761E-41</c:v>
                </c:pt>
                <c:pt idx="10">
                  <c:v>3.4942626953125E-3</c:v>
                </c:pt>
                <c:pt idx="11">
                  <c:v>3.7134109685818352E-2</c:v>
                </c:pt>
                <c:pt idx="12">
                  <c:v>0.67031249999999998</c:v>
                </c:pt>
                <c:pt idx="13">
                  <c:v>0.95250822368421051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CF-4324-97CC-5E1C3E49D32B}"/>
            </c:ext>
          </c:extLst>
        </c:ser>
        <c:ser>
          <c:idx val="5"/>
          <c:order val="5"/>
          <c:tx>
            <c:strRef>
              <c:f>'Master Data Sheet'!$T$38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Sheet'!$T$22:$T$35</c:f>
              <c:numCache>
                <c:formatCode>0.000</c:formatCode>
                <c:ptCount val="14"/>
                <c:pt idx="0">
                  <c:v>0.11751302083333333</c:v>
                </c:pt>
                <c:pt idx="1">
                  <c:v>0.10818917410714286</c:v>
                </c:pt>
                <c:pt idx="2">
                  <c:v>7.672119140625E-2</c:v>
                </c:pt>
                <c:pt idx="3">
                  <c:v>8.5286458333333329E-2</c:v>
                </c:pt>
                <c:pt idx="4">
                  <c:v>4.9630301339285712E-2</c:v>
                </c:pt>
                <c:pt idx="5">
                  <c:v>4.1326189324969335E-2</c:v>
                </c:pt>
                <c:pt idx="6">
                  <c:v>3.740793839097023E-2</c:v>
                </c:pt>
                <c:pt idx="7">
                  <c:v>6.0535059798331486E-2</c:v>
                </c:pt>
                <c:pt idx="8">
                  <c:v>0.11312091507409748</c:v>
                </c:pt>
                <c:pt idx="9">
                  <c:v>0.12109375</c:v>
                </c:pt>
                <c:pt idx="10">
                  <c:v>0</c:v>
                </c:pt>
                <c:pt idx="11">
                  <c:v>1.0887997590803675E-2</c:v>
                </c:pt>
                <c:pt idx="12">
                  <c:v>2.3593381984144079E-41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CF-4324-97CC-5E1C3E49D32B}"/>
            </c:ext>
          </c:extLst>
        </c:ser>
        <c:ser>
          <c:idx val="6"/>
          <c:order val="6"/>
          <c:tx>
            <c:strRef>
              <c:f>'Master Data Sheet'!$U$38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Sheet'!$U$22:$U$35</c:f>
              <c:numCache>
                <c:formatCode>0.000</c:formatCode>
                <c:ptCount val="14"/>
                <c:pt idx="0">
                  <c:v>4.7243376426246883E-41</c:v>
                </c:pt>
                <c:pt idx="1">
                  <c:v>5.0401035694357107E-41</c:v>
                </c:pt>
                <c:pt idx="2">
                  <c:v>3.8622167884181312E-41</c:v>
                </c:pt>
                <c:pt idx="3">
                  <c:v>2.3893940486192262E-41</c:v>
                </c:pt>
                <c:pt idx="4">
                  <c:v>4.583607239707496E-41</c:v>
                </c:pt>
                <c:pt idx="5">
                  <c:v>9.2317064714041489E-4</c:v>
                </c:pt>
                <c:pt idx="6">
                  <c:v>5.9085351298563179E-3</c:v>
                </c:pt>
                <c:pt idx="7">
                  <c:v>4.532328873340573E-3</c:v>
                </c:pt>
                <c:pt idx="8">
                  <c:v>9.5674026708461742E-5</c:v>
                </c:pt>
                <c:pt idx="9">
                  <c:v>3.900554312547109E-41</c:v>
                </c:pt>
                <c:pt idx="10">
                  <c:v>5.6199074911746789E-41</c:v>
                </c:pt>
                <c:pt idx="11">
                  <c:v>1.7763296053523107E-2</c:v>
                </c:pt>
                <c:pt idx="12">
                  <c:v>2.1321164269465951E-3</c:v>
                </c:pt>
                <c:pt idx="13">
                  <c:v>4.5429063677700014E-41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CCF-4324-97CC-5E1C3E49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49813553573523"/>
          <c:y val="0.35422954982051452"/>
          <c:w val="0.14791775708558413"/>
          <c:h val="0.3128044571651405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75%</a:t>
            </a:r>
            <a:r>
              <a:rPr lang="en-US" b="1" baseline="0"/>
              <a:t> Fill Level </a:t>
            </a:r>
            <a:r>
              <a:rPr lang="en-US" sz="1320" b="1" i="0" u="none" strike="noStrike" baseline="0">
                <a:effectLst/>
              </a:rPr>
              <a:t> (69.6 cm Head)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Sheet'!$O$38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Sheet'!$C$22:$C$35</c:f>
              <c:numCache>
                <c:formatCode>0.000</c:formatCode>
                <c:ptCount val="14"/>
                <c:pt idx="0">
                  <c:v>88.946907043457031</c:v>
                </c:pt>
                <c:pt idx="1">
                  <c:v>99.778405325753354</c:v>
                </c:pt>
                <c:pt idx="2">
                  <c:v>99.920879545665926</c:v>
                </c:pt>
                <c:pt idx="3">
                  <c:v>99.273961385091141</c:v>
                </c:pt>
                <c:pt idx="4">
                  <c:v>99.346909659249448</c:v>
                </c:pt>
                <c:pt idx="5">
                  <c:v>98.658175277709958</c:v>
                </c:pt>
                <c:pt idx="6">
                  <c:v>98.812770661853605</c:v>
                </c:pt>
                <c:pt idx="7">
                  <c:v>98.716665358770456</c:v>
                </c:pt>
                <c:pt idx="8">
                  <c:v>98.271109808058966</c:v>
                </c:pt>
                <c:pt idx="9">
                  <c:v>100.21635001046317</c:v>
                </c:pt>
                <c:pt idx="10">
                  <c:v>97.118217468261719</c:v>
                </c:pt>
                <c:pt idx="11">
                  <c:v>79.639680044991636</c:v>
                </c:pt>
                <c:pt idx="12">
                  <c:v>7.2159938812255859</c:v>
                </c:pt>
                <c:pt idx="13">
                  <c:v>8.2149090588269134E-41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70-4B40-8C2E-2B3BE1E3AD17}"/>
            </c:ext>
          </c:extLst>
        </c:ser>
        <c:ser>
          <c:idx val="1"/>
          <c:order val="1"/>
          <c:tx>
            <c:strRef>
              <c:f>'Master Data Sheet'!$P$38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Sheet'!$D$22:$D$35</c:f>
              <c:numCache>
                <c:formatCode>0.000</c:formatCode>
                <c:ptCount val="14"/>
                <c:pt idx="0">
                  <c:v>10.577460606892904</c:v>
                </c:pt>
                <c:pt idx="1">
                  <c:v>0.3412388392857143</c:v>
                </c:pt>
                <c:pt idx="2">
                  <c:v>0.40271577380952384</c:v>
                </c:pt>
                <c:pt idx="3">
                  <c:v>0.62072172619047616</c:v>
                </c:pt>
                <c:pt idx="4">
                  <c:v>0.44975923072724117</c:v>
                </c:pt>
                <c:pt idx="5">
                  <c:v>0.38041866421699522</c:v>
                </c:pt>
                <c:pt idx="6">
                  <c:v>0.19232791875089919</c:v>
                </c:pt>
                <c:pt idx="7">
                  <c:v>0.36504237140927998</c:v>
                </c:pt>
                <c:pt idx="8">
                  <c:v>0.48252096488362267</c:v>
                </c:pt>
                <c:pt idx="9">
                  <c:v>0.59562180723462788</c:v>
                </c:pt>
                <c:pt idx="10">
                  <c:v>0.52532052993774414</c:v>
                </c:pt>
                <c:pt idx="11">
                  <c:v>15.954045295715332</c:v>
                </c:pt>
                <c:pt idx="12">
                  <c:v>90.5</c:v>
                </c:pt>
                <c:pt idx="13">
                  <c:v>100.01951026916504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70-4B40-8C2E-2B3BE1E3AD17}"/>
            </c:ext>
          </c:extLst>
        </c:ser>
        <c:ser>
          <c:idx val="2"/>
          <c:order val="2"/>
          <c:tx>
            <c:strRef>
              <c:f>'Master Data Sheet'!$Q$38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Sheet'!$E$22:$E$35</c:f>
              <c:numCache>
                <c:formatCode>0.000</c:formatCode>
                <c:ptCount val="14"/>
                <c:pt idx="0">
                  <c:v>0.20380511879920959</c:v>
                </c:pt>
                <c:pt idx="1">
                  <c:v>6.3730520329506269E-41</c:v>
                </c:pt>
                <c:pt idx="2">
                  <c:v>6.9597756999634278E-41</c:v>
                </c:pt>
                <c:pt idx="3">
                  <c:v>4.715536153698762E-41</c:v>
                </c:pt>
                <c:pt idx="4">
                  <c:v>0.20202479192188807</c:v>
                </c:pt>
                <c:pt idx="5">
                  <c:v>0.18946614935994149</c:v>
                </c:pt>
                <c:pt idx="6">
                  <c:v>0.12754159207854951</c:v>
                </c:pt>
                <c:pt idx="7">
                  <c:v>0.15626394713208788</c:v>
                </c:pt>
                <c:pt idx="8">
                  <c:v>0.14882762091500418</c:v>
                </c:pt>
                <c:pt idx="9">
                  <c:v>0.1716582654487519</c:v>
                </c:pt>
                <c:pt idx="10">
                  <c:v>0.10777056217193604</c:v>
                </c:pt>
                <c:pt idx="11">
                  <c:v>0.28608340592611403</c:v>
                </c:pt>
                <c:pt idx="12">
                  <c:v>3.8957965706182346E-41</c:v>
                </c:pt>
                <c:pt idx="13">
                  <c:v>7.3829349130392075E-3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70-4B40-8C2E-2B3BE1E3AD17}"/>
            </c:ext>
          </c:extLst>
        </c:ser>
        <c:ser>
          <c:idx val="3"/>
          <c:order val="3"/>
          <c:tx>
            <c:strRef>
              <c:f>'Master Data Sheet'!$R$38</c:f>
              <c:strCache>
                <c:ptCount val="1"/>
                <c:pt idx="0">
                  <c:v>Iso-Butane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Sheet'!$F$22:$F$35</c:f>
              <c:numCache>
                <c:formatCode>0.000</c:formatCode>
                <c:ptCount val="14"/>
                <c:pt idx="0">
                  <c:v>1.9246419270833332E-2</c:v>
                </c:pt>
                <c:pt idx="1">
                  <c:v>5.8930896577380952E-2</c:v>
                </c:pt>
                <c:pt idx="2">
                  <c:v>7.6055617559523808E-2</c:v>
                </c:pt>
                <c:pt idx="3">
                  <c:v>6.9603329613095233E-2</c:v>
                </c:pt>
                <c:pt idx="4">
                  <c:v>7.9194568452380959E-2</c:v>
                </c:pt>
                <c:pt idx="5">
                  <c:v>9.4970703125E-2</c:v>
                </c:pt>
                <c:pt idx="6">
                  <c:v>0.10051703417585009</c:v>
                </c:pt>
                <c:pt idx="7">
                  <c:v>8.0473400297619041E-2</c:v>
                </c:pt>
                <c:pt idx="8">
                  <c:v>8.9471726190476192E-2</c:v>
                </c:pt>
                <c:pt idx="9">
                  <c:v>6.5092540922619041E-2</c:v>
                </c:pt>
                <c:pt idx="10">
                  <c:v>9.1796875E-2</c:v>
                </c:pt>
                <c:pt idx="11">
                  <c:v>6.7682228627659019E-2</c:v>
                </c:pt>
                <c:pt idx="12">
                  <c:v>0.20169547838824137</c:v>
                </c:pt>
                <c:pt idx="13">
                  <c:v>0.28085701912641525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70-4B40-8C2E-2B3BE1E3AD17}"/>
            </c:ext>
          </c:extLst>
        </c:ser>
        <c:ser>
          <c:idx val="4"/>
          <c:order val="4"/>
          <c:tx>
            <c:strRef>
              <c:f>'Master Data Sheet'!$S$38</c:f>
              <c:strCache>
                <c:ptCount val="1"/>
                <c:pt idx="0">
                  <c:v>n-Butane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Sheet'!$G$22:$G$35</c:f>
              <c:numCache>
                <c:formatCode>0.000</c:formatCode>
                <c:ptCount val="14"/>
                <c:pt idx="0">
                  <c:v>1.2564509130624419E-41</c:v>
                </c:pt>
                <c:pt idx="1">
                  <c:v>4.6188599053600107E-41</c:v>
                </c:pt>
                <c:pt idx="2">
                  <c:v>4.3053293832420774E-41</c:v>
                </c:pt>
                <c:pt idx="3">
                  <c:v>5.7580488283577857E-41</c:v>
                </c:pt>
                <c:pt idx="4">
                  <c:v>3.6486141943611674E-41</c:v>
                </c:pt>
                <c:pt idx="5">
                  <c:v>5.1797666500225759E-41</c:v>
                </c:pt>
                <c:pt idx="6">
                  <c:v>2.1275111607142855E-3</c:v>
                </c:pt>
                <c:pt idx="7">
                  <c:v>7.1648457209426197E-41</c:v>
                </c:pt>
                <c:pt idx="8">
                  <c:v>5.3301856972506079E-41</c:v>
                </c:pt>
                <c:pt idx="9">
                  <c:v>6.1940194720085564E-41</c:v>
                </c:pt>
                <c:pt idx="10">
                  <c:v>9.1869127321135007E-42</c:v>
                </c:pt>
                <c:pt idx="11">
                  <c:v>2.2454066068998406E-2</c:v>
                </c:pt>
                <c:pt idx="12">
                  <c:v>0.68377976190476186</c:v>
                </c:pt>
                <c:pt idx="13">
                  <c:v>0.95625000000000004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70-4B40-8C2E-2B3BE1E3AD17}"/>
            </c:ext>
          </c:extLst>
        </c:ser>
        <c:ser>
          <c:idx val="5"/>
          <c:order val="5"/>
          <c:tx>
            <c:strRef>
              <c:f>'Master Data Sheet'!$T$38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Sheet'!$H$22:$H$35</c:f>
              <c:numCache>
                <c:formatCode>0.000</c:formatCode>
                <c:ptCount val="14"/>
                <c:pt idx="0">
                  <c:v>0.17252604166666666</c:v>
                </c:pt>
                <c:pt idx="1">
                  <c:v>0.10566638764880952</c:v>
                </c:pt>
                <c:pt idx="2">
                  <c:v>4.5561290922619048E-2</c:v>
                </c:pt>
                <c:pt idx="3">
                  <c:v>6.6516694568452384E-2</c:v>
                </c:pt>
                <c:pt idx="4">
                  <c:v>2.0490373883928572E-2</c:v>
                </c:pt>
                <c:pt idx="5">
                  <c:v>3.5375911742448807E-2</c:v>
                </c:pt>
                <c:pt idx="6">
                  <c:v>2.4346491233223959E-2</c:v>
                </c:pt>
                <c:pt idx="7">
                  <c:v>8.8202708533832011E-2</c:v>
                </c:pt>
                <c:pt idx="8">
                  <c:v>0.12239583333333333</c:v>
                </c:pt>
                <c:pt idx="9">
                  <c:v>0.13118219588484084</c:v>
                </c:pt>
                <c:pt idx="10">
                  <c:v>1.434326171875E-2</c:v>
                </c:pt>
                <c:pt idx="11">
                  <c:v>2.1970106710103295E-2</c:v>
                </c:pt>
                <c:pt idx="12">
                  <c:v>1.0115373057476144E-41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70-4B40-8C2E-2B3BE1E3AD17}"/>
            </c:ext>
          </c:extLst>
        </c:ser>
        <c:ser>
          <c:idx val="6"/>
          <c:order val="6"/>
          <c:tx>
            <c:strRef>
              <c:f>'Master Data Sheet'!$U$38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Sheet'!$I$22:$I$35</c:f>
              <c:numCache>
                <c:formatCode>0.000</c:formatCode>
                <c:ptCount val="14"/>
                <c:pt idx="0">
                  <c:v>4.2041289427185055E-41</c:v>
                </c:pt>
                <c:pt idx="1">
                  <c:v>4.2339899457082842E-41</c:v>
                </c:pt>
                <c:pt idx="2">
                  <c:v>3.7245045154791013E-41</c:v>
                </c:pt>
                <c:pt idx="3">
                  <c:v>5.1235675751108287E-41</c:v>
                </c:pt>
                <c:pt idx="4">
                  <c:v>6.2537881879369249E-41</c:v>
                </c:pt>
                <c:pt idx="5">
                  <c:v>5.1539370324462652E-3</c:v>
                </c:pt>
                <c:pt idx="6">
                  <c:v>3.7533385717930892E-3</c:v>
                </c:pt>
                <c:pt idx="7">
                  <c:v>6.1257506188537392E-3</c:v>
                </c:pt>
                <c:pt idx="8">
                  <c:v>5.7018233956892095E-41</c:v>
                </c:pt>
                <c:pt idx="9">
                  <c:v>1.0701556762103879E-4</c:v>
                </c:pt>
                <c:pt idx="10">
                  <c:v>2.2649187078882018E-41</c:v>
                </c:pt>
                <c:pt idx="11">
                  <c:v>1.3022406824997492E-2</c:v>
                </c:pt>
                <c:pt idx="12">
                  <c:v>6.9269217506405848E-4</c:v>
                </c:pt>
                <c:pt idx="13">
                  <c:v>4.4732740032639322E-41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70-4B40-8C2E-2B3BE1E3A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49813553573523"/>
          <c:y val="0.28944608062608118"/>
          <c:w val="0.14791775708558413"/>
          <c:h val="0.3128044571651405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100% Fill Level (90.7 cm Head)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'Master Data Sheet'!$O$38</c:f>
              <c:strCache>
                <c:ptCount val="1"/>
                <c:pt idx="0">
                  <c:v>Methane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Sheet'!$O$5:$O$18</c:f>
              <c:numCache>
                <c:formatCode>0.000</c:formatCode>
                <c:ptCount val="14"/>
                <c:pt idx="0">
                  <c:v>99.935221354166671</c:v>
                </c:pt>
                <c:pt idx="1">
                  <c:v>99.31579989478702</c:v>
                </c:pt>
                <c:pt idx="2">
                  <c:v>99.843719119117367</c:v>
                </c:pt>
                <c:pt idx="3">
                  <c:v>99.393659210205072</c:v>
                </c:pt>
                <c:pt idx="4">
                  <c:v>99.261544363839292</c:v>
                </c:pt>
                <c:pt idx="5">
                  <c:v>98.798097519647513</c:v>
                </c:pt>
                <c:pt idx="6">
                  <c:v>98.636896133422852</c:v>
                </c:pt>
                <c:pt idx="7">
                  <c:v>98.367879867553711</c:v>
                </c:pt>
                <c:pt idx="8">
                  <c:v>98.276352731805105</c:v>
                </c:pt>
                <c:pt idx="9">
                  <c:v>101.31457846505302</c:v>
                </c:pt>
                <c:pt idx="10">
                  <c:v>97.049507141113281</c:v>
                </c:pt>
                <c:pt idx="11">
                  <c:v>47.267156691778276</c:v>
                </c:pt>
                <c:pt idx="12">
                  <c:v>7.0005434036254881</c:v>
                </c:pt>
                <c:pt idx="13">
                  <c:v>7.9991721537517858E-41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E6-4CB8-8DF7-5A78716D457A}"/>
            </c:ext>
          </c:extLst>
        </c:ser>
        <c:ser>
          <c:idx val="1"/>
          <c:order val="1"/>
          <c:tx>
            <c:strRef>
              <c:f>'Master Data Sheet'!$P$38</c:f>
              <c:strCache>
                <c:ptCount val="1"/>
                <c:pt idx="0">
                  <c:v>Ethane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Sheet'!$P$5:$P$18</c:f>
              <c:numCache>
                <c:formatCode>0.000</c:formatCode>
                <c:ptCount val="14"/>
                <c:pt idx="0">
                  <c:v>0.32877604166666669</c:v>
                </c:pt>
                <c:pt idx="1">
                  <c:v>0.5569196428571429</c:v>
                </c:pt>
                <c:pt idx="2">
                  <c:v>0.39183407738095238</c:v>
                </c:pt>
                <c:pt idx="3">
                  <c:v>0.49355468749999998</c:v>
                </c:pt>
                <c:pt idx="4">
                  <c:v>0.45996375594820293</c:v>
                </c:pt>
                <c:pt idx="5">
                  <c:v>0.38508285653023494</c:v>
                </c:pt>
                <c:pt idx="6">
                  <c:v>0.19313627257943153</c:v>
                </c:pt>
                <c:pt idx="7">
                  <c:v>0.34770277738571165</c:v>
                </c:pt>
                <c:pt idx="8">
                  <c:v>0.46628279591861527</c:v>
                </c:pt>
                <c:pt idx="9">
                  <c:v>0.66639071702957153</c:v>
                </c:pt>
                <c:pt idx="10">
                  <c:v>0.55053055286407471</c:v>
                </c:pt>
                <c:pt idx="11">
                  <c:v>9.7594631285894486</c:v>
                </c:pt>
                <c:pt idx="12">
                  <c:v>90.5</c:v>
                </c:pt>
                <c:pt idx="13">
                  <c:v>100.07423561497738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E6-4CB8-8DF7-5A78716D457A}"/>
            </c:ext>
          </c:extLst>
        </c:ser>
        <c:ser>
          <c:idx val="2"/>
          <c:order val="2"/>
          <c:tx>
            <c:strRef>
              <c:f>'Master Data Sheet'!$Q$38</c:f>
              <c:strCache>
                <c:ptCount val="1"/>
                <c:pt idx="0">
                  <c:v>Propane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Sheet'!$Q$5:$Q$18</c:f>
              <c:numCache>
                <c:formatCode>0.000</c:formatCode>
                <c:ptCount val="14"/>
                <c:pt idx="0">
                  <c:v>1.3886867781458937E-41</c:v>
                </c:pt>
                <c:pt idx="1">
                  <c:v>4.9802814707087011E-41</c:v>
                </c:pt>
                <c:pt idx="2">
                  <c:v>5.6067886684086668E-41</c:v>
                </c:pt>
                <c:pt idx="3">
                  <c:v>4.4064250600233169E-41</c:v>
                </c:pt>
                <c:pt idx="4">
                  <c:v>0.18559019977138155</c:v>
                </c:pt>
                <c:pt idx="5">
                  <c:v>0.18853589466639928</c:v>
                </c:pt>
                <c:pt idx="6">
                  <c:v>0.14615215137600898</c:v>
                </c:pt>
                <c:pt idx="7">
                  <c:v>0.15514145307242871</c:v>
                </c:pt>
                <c:pt idx="8">
                  <c:v>0.11570224950188085</c:v>
                </c:pt>
                <c:pt idx="9">
                  <c:v>0.15967319018784024</c:v>
                </c:pt>
                <c:pt idx="10">
                  <c:v>0.12425544857978821</c:v>
                </c:pt>
                <c:pt idx="11">
                  <c:v>3.7613092167746456E-2</c:v>
                </c:pt>
                <c:pt idx="12">
                  <c:v>2.9034834115886994E-41</c:v>
                </c:pt>
                <c:pt idx="13">
                  <c:v>1.4465633975832086E-2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E6-4CB8-8DF7-5A78716D457A}"/>
            </c:ext>
          </c:extLst>
        </c:ser>
        <c:ser>
          <c:idx val="3"/>
          <c:order val="3"/>
          <c:tx>
            <c:strRef>
              <c:f>'Master Data Sheet'!$R$38</c:f>
              <c:strCache>
                <c:ptCount val="1"/>
                <c:pt idx="0">
                  <c:v>Iso-Butane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Sheet'!$R$5:$R$18</c:f>
              <c:numCache>
                <c:formatCode>0.000</c:formatCode>
                <c:ptCount val="14"/>
                <c:pt idx="0">
                  <c:v>9.9690755208333326E-4</c:v>
                </c:pt>
                <c:pt idx="1">
                  <c:v>7.9078311011904767E-2</c:v>
                </c:pt>
                <c:pt idx="2">
                  <c:v>7.7706473214285712E-2</c:v>
                </c:pt>
                <c:pt idx="3">
                  <c:v>6.8225097656249997E-2</c:v>
                </c:pt>
                <c:pt idx="4">
                  <c:v>8.7217969553811212E-2</c:v>
                </c:pt>
                <c:pt idx="5">
                  <c:v>8.3054315476190479E-2</c:v>
                </c:pt>
                <c:pt idx="6">
                  <c:v>9.070412144064903E-2</c:v>
                </c:pt>
                <c:pt idx="7">
                  <c:v>0.10605468749999999</c:v>
                </c:pt>
                <c:pt idx="8">
                  <c:v>7.8754625822368418E-2</c:v>
                </c:pt>
                <c:pt idx="9">
                  <c:v>8.0043247767857137E-2</c:v>
                </c:pt>
                <c:pt idx="10">
                  <c:v>8.4096170961856842E-2</c:v>
                </c:pt>
                <c:pt idx="11">
                  <c:v>9.0905292059427923E-3</c:v>
                </c:pt>
                <c:pt idx="12">
                  <c:v>0.20341978669166566</c:v>
                </c:pt>
                <c:pt idx="13">
                  <c:v>0.27618590938417537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E6-4CB8-8DF7-5A78716D457A}"/>
            </c:ext>
          </c:extLst>
        </c:ser>
        <c:ser>
          <c:idx val="4"/>
          <c:order val="4"/>
          <c:tx>
            <c:strRef>
              <c:f>'Master Data Sheet'!$S$38</c:f>
              <c:strCache>
                <c:ptCount val="1"/>
                <c:pt idx="0">
                  <c:v>n-Butane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Sheet'!$S$5:$S$18</c:f>
              <c:numCache>
                <c:formatCode>0.000</c:formatCode>
                <c:ptCount val="14"/>
                <c:pt idx="0">
                  <c:v>2.7216952973092815E-41</c:v>
                </c:pt>
                <c:pt idx="1">
                  <c:v>5.0817554980753079E-41</c:v>
                </c:pt>
                <c:pt idx="2">
                  <c:v>2.0752362786172625E-41</c:v>
                </c:pt>
                <c:pt idx="3">
                  <c:v>4.9142696364792742E-41</c:v>
                </c:pt>
                <c:pt idx="4">
                  <c:v>3.8847238534972781E-3</c:v>
                </c:pt>
                <c:pt idx="5">
                  <c:v>3.2348574677948596E-41</c:v>
                </c:pt>
                <c:pt idx="6">
                  <c:v>5.33344685100019E-3</c:v>
                </c:pt>
                <c:pt idx="7">
                  <c:v>2.9500275400812479E-41</c:v>
                </c:pt>
                <c:pt idx="8">
                  <c:v>5.8120107601234607E-41</c:v>
                </c:pt>
                <c:pt idx="9">
                  <c:v>4.2993505097942918E-41</c:v>
                </c:pt>
                <c:pt idx="10">
                  <c:v>9.6462853252887726E-3</c:v>
                </c:pt>
                <c:pt idx="11">
                  <c:v>2.4632568515482404E-2</c:v>
                </c:pt>
                <c:pt idx="12">
                  <c:v>0.69179687499999998</c:v>
                </c:pt>
                <c:pt idx="13">
                  <c:v>0.96751644736842102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4E6-4CB8-8DF7-5A78716D457A}"/>
            </c:ext>
          </c:extLst>
        </c:ser>
        <c:ser>
          <c:idx val="5"/>
          <c:order val="5"/>
          <c:tx>
            <c:strRef>
              <c:f>'Master Data Sheet'!$T$38</c:f>
              <c:strCache>
                <c:ptCount val="1"/>
                <c:pt idx="0">
                  <c:v>Pentane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Sheet'!$T$5:$T$18</c:f>
              <c:numCache>
                <c:formatCode>0.000</c:formatCode>
                <c:ptCount val="14"/>
                <c:pt idx="0">
                  <c:v>0.15787760416666666</c:v>
                </c:pt>
                <c:pt idx="1">
                  <c:v>0.11246744791666667</c:v>
                </c:pt>
                <c:pt idx="2">
                  <c:v>4.6497980753580727E-2</c:v>
                </c:pt>
                <c:pt idx="3">
                  <c:v>6.1270427703857419E-2</c:v>
                </c:pt>
                <c:pt idx="4">
                  <c:v>1.7970108914942967E-2</c:v>
                </c:pt>
                <c:pt idx="5">
                  <c:v>2.4924439245036671E-2</c:v>
                </c:pt>
                <c:pt idx="6">
                  <c:v>4.222086351364851E-2</c:v>
                </c:pt>
                <c:pt idx="7">
                  <c:v>0.10278354957699776</c:v>
                </c:pt>
                <c:pt idx="8">
                  <c:v>0.13602487664473684</c:v>
                </c:pt>
                <c:pt idx="9">
                  <c:v>0.13802083333333334</c:v>
                </c:pt>
                <c:pt idx="10">
                  <c:v>1.52587890625E-3</c:v>
                </c:pt>
                <c:pt idx="11">
                  <c:v>4.1339981059233349E-4</c:v>
                </c:pt>
                <c:pt idx="12">
                  <c:v>8.5678891354980128E-42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E6-4CB8-8DF7-5A78716D457A}"/>
            </c:ext>
          </c:extLst>
        </c:ser>
        <c:ser>
          <c:idx val="6"/>
          <c:order val="6"/>
          <c:tx>
            <c:strRef>
              <c:f>'Master Data Sheet'!$U$38</c:f>
              <c:strCache>
                <c:ptCount val="1"/>
                <c:pt idx="0">
                  <c:v>CO2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Sheet'!$U$5:$U$18</c:f>
              <c:numCache>
                <c:formatCode>0.000</c:formatCode>
                <c:ptCount val="14"/>
                <c:pt idx="0">
                  <c:v>3.7059673386510331E-41</c:v>
                </c:pt>
                <c:pt idx="1">
                  <c:v>5.3269560379328308E-41</c:v>
                </c:pt>
                <c:pt idx="2">
                  <c:v>3.1038627527798098E-41</c:v>
                </c:pt>
                <c:pt idx="3">
                  <c:v>3.7151715340642062E-41</c:v>
                </c:pt>
                <c:pt idx="4">
                  <c:v>3.9839458518794605E-4</c:v>
                </c:pt>
                <c:pt idx="5">
                  <c:v>8.1104434849250881E-3</c:v>
                </c:pt>
                <c:pt idx="6">
                  <c:v>4.3894684815313665E-3</c:v>
                </c:pt>
                <c:pt idx="7">
                  <c:v>4.6323302900418643E-3</c:v>
                </c:pt>
                <c:pt idx="8">
                  <c:v>3.5307927385186383E-41</c:v>
                </c:pt>
                <c:pt idx="9">
                  <c:v>5.3003580585099794E-41</c:v>
                </c:pt>
                <c:pt idx="10">
                  <c:v>1.421056772671797E-41</c:v>
                </c:pt>
                <c:pt idx="11">
                  <c:v>3.8719757770498595E-3</c:v>
                </c:pt>
                <c:pt idx="12">
                  <c:v>6.933767173904926E-4</c:v>
                </c:pt>
                <c:pt idx="13">
                  <c:v>4.6595681525525806E-41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4E6-4CB8-8DF7-5A78716D4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3"/>
      </c:valAx>
      <c:valAx>
        <c:axId val="485843560"/>
        <c:scaling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49813553573523"/>
          <c:y val="0.28944608062608118"/>
          <c:w val="0.14791775708558413"/>
          <c:h val="0.3128044571651405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Vertical Temperature Profiles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Day 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'Master Data Sheet'!$AA$5:$AA$9</c:f>
              <c:numCache>
                <c:formatCode>0.000</c:formatCode>
                <c:ptCount val="5"/>
                <c:pt idx="0">
                  <c:v>120.07034900812215</c:v>
                </c:pt>
                <c:pt idx="1">
                  <c:v>120.01058000599312</c:v>
                </c:pt>
                <c:pt idx="2">
                  <c:v>119.98771681392401</c:v>
                </c:pt>
                <c:pt idx="3" formatCode="0.0">
                  <c:v>128.51039090883552</c:v>
                </c:pt>
                <c:pt idx="4" formatCode="0.0">
                  <c:v>179.6507778142863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19-4BBD-9BB4-F5C4D7BA6329}"/>
            </c:ext>
          </c:extLst>
        </c:ser>
        <c:ser>
          <c:idx val="1"/>
          <c:order val="1"/>
          <c:tx>
            <c:v>Day 7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Sheet'!$AB$5:$AB$9</c:f>
              <c:numCache>
                <c:formatCode>0.000</c:formatCode>
                <c:ptCount val="5"/>
                <c:pt idx="0">
                  <c:v>119.58282143466792</c:v>
                </c:pt>
                <c:pt idx="1">
                  <c:v>119.51867712440298</c:v>
                </c:pt>
                <c:pt idx="2">
                  <c:v>119.49571234749243</c:v>
                </c:pt>
                <c:pt idx="3" formatCode="0.0">
                  <c:v>131.19816586212846</c:v>
                </c:pt>
                <c:pt idx="4" formatCode="0.0">
                  <c:v>178.64872331559036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19-4BBD-9BB4-F5C4D7BA6329}"/>
            </c:ext>
          </c:extLst>
        </c:ser>
        <c:ser>
          <c:idx val="2"/>
          <c:order val="2"/>
          <c:tx>
            <c:v>Day 10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Sheet'!$AC$5:$AC$9</c:f>
              <c:numCache>
                <c:formatCode>0.000</c:formatCode>
                <c:ptCount val="5"/>
                <c:pt idx="0">
                  <c:v>120.36217092856916</c:v>
                </c:pt>
                <c:pt idx="1">
                  <c:v>120.30166732724501</c:v>
                </c:pt>
                <c:pt idx="2">
                  <c:v>120.27614774911356</c:v>
                </c:pt>
                <c:pt idx="3" formatCode="0.0">
                  <c:v>139.00726869620974</c:v>
                </c:pt>
                <c:pt idx="4" formatCode="0.0">
                  <c:v>184.1843408456449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19-4BBD-9BB4-F5C4D7BA6329}"/>
            </c:ext>
          </c:extLst>
        </c:ser>
        <c:ser>
          <c:idx val="3"/>
          <c:order val="3"/>
          <c:tx>
            <c:v>Day 13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Sheet'!$AD$5:$AD$9</c:f>
              <c:numCache>
                <c:formatCode>0.000</c:formatCode>
                <c:ptCount val="5"/>
                <c:pt idx="0">
                  <c:v>120.40931769784277</c:v>
                </c:pt>
                <c:pt idx="1">
                  <c:v>120.34824073053659</c:v>
                </c:pt>
                <c:pt idx="2">
                  <c:v>122.33924810624461</c:v>
                </c:pt>
                <c:pt idx="3" formatCode="0.0">
                  <c:v>143.489321027556</c:v>
                </c:pt>
                <c:pt idx="4" formatCode="0.0">
                  <c:v>187.71776340450504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19-4BBD-9BB4-F5C4D7BA6329}"/>
            </c:ext>
          </c:extLst>
        </c:ser>
        <c:ser>
          <c:idx val="4"/>
          <c:order val="4"/>
          <c:tx>
            <c:v>Day 20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Sheet'!$AE$5:$AE$9</c:f>
              <c:numCache>
                <c:formatCode>0.000</c:formatCode>
                <c:ptCount val="5"/>
                <c:pt idx="0">
                  <c:v>121.54669056023764</c:v>
                </c:pt>
                <c:pt idx="1">
                  <c:v>121.47383747746741</c:v>
                </c:pt>
                <c:pt idx="2">
                  <c:v>132.72355512818439</c:v>
                </c:pt>
                <c:pt idx="3" formatCode="0.0">
                  <c:v>148.61992367876928</c:v>
                </c:pt>
                <c:pt idx="4" formatCode="0.0">
                  <c:v>189.9668986025859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419-4BBD-9BB4-F5C4D7BA6329}"/>
            </c:ext>
          </c:extLst>
        </c:ser>
        <c:ser>
          <c:idx val="5"/>
          <c:order val="5"/>
          <c:tx>
            <c:v>Day 24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Sheet'!$AF$5:$AF$9</c:f>
              <c:numCache>
                <c:formatCode>0.0</c:formatCode>
                <c:ptCount val="5"/>
                <c:pt idx="0">
                  <c:v>124.43819034990031</c:v>
                </c:pt>
                <c:pt idx="1">
                  <c:v>125.56218783639696</c:v>
                </c:pt>
                <c:pt idx="2">
                  <c:v>141.58494437982623</c:v>
                </c:pt>
                <c:pt idx="3">
                  <c:v>156.88147268790522</c:v>
                </c:pt>
                <c:pt idx="4">
                  <c:v>192.68787208116763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419-4BBD-9BB4-F5C4D7BA6329}"/>
            </c:ext>
          </c:extLst>
        </c:ser>
        <c:ser>
          <c:idx val="6"/>
          <c:order val="6"/>
          <c:tx>
            <c:v>Day 26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Sheet'!$AG$5:$AG$9</c:f>
              <c:numCache>
                <c:formatCode>0.0</c:formatCode>
                <c:ptCount val="5"/>
                <c:pt idx="0">
                  <c:v>124.71069421920268</c:v>
                </c:pt>
                <c:pt idx="1">
                  <c:v>128.29145110317063</c:v>
                </c:pt>
                <c:pt idx="2">
                  <c:v>142.55585223801626</c:v>
                </c:pt>
                <c:pt idx="3">
                  <c:v>157.46663628637447</c:v>
                </c:pt>
                <c:pt idx="4">
                  <c:v>192.10895863016168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419-4BBD-9BB4-F5C4D7BA6329}"/>
            </c:ext>
          </c:extLst>
        </c:ser>
        <c:ser>
          <c:idx val="7"/>
          <c:order val="7"/>
          <c:tx>
            <c:v>Day 27</c:v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Sheet'!$AH$5:$AH$9</c:f>
              <c:numCache>
                <c:formatCode>0.0</c:formatCode>
                <c:ptCount val="5"/>
                <c:pt idx="0">
                  <c:v>129.67133216797961</c:v>
                </c:pt>
                <c:pt idx="1">
                  <c:v>133.0736772870932</c:v>
                </c:pt>
                <c:pt idx="2">
                  <c:v>144.48563144210877</c:v>
                </c:pt>
                <c:pt idx="3">
                  <c:v>156.94633642537883</c:v>
                </c:pt>
                <c:pt idx="4">
                  <c:v>191.70472128799906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419-4BBD-9BB4-F5C4D7BA6329}"/>
            </c:ext>
          </c:extLst>
        </c:ser>
        <c:ser>
          <c:idx val="8"/>
          <c:order val="8"/>
          <c:tx>
            <c:v>Day 28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Sheet'!$AI$5:$AI$9</c:f>
              <c:numCache>
                <c:formatCode>0.0</c:formatCode>
                <c:ptCount val="5"/>
                <c:pt idx="0">
                  <c:v>128.47297057837727</c:v>
                </c:pt>
                <c:pt idx="1">
                  <c:v>133.07023161890839</c:v>
                </c:pt>
                <c:pt idx="2">
                  <c:v>144.4931612407548</c:v>
                </c:pt>
                <c:pt idx="3">
                  <c:v>157.79311543366356</c:v>
                </c:pt>
                <c:pt idx="4">
                  <c:v>192.67497617116362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D419-4BBD-9BB4-F5C4D7BA6329}"/>
            </c:ext>
          </c:extLst>
        </c:ser>
        <c:ser>
          <c:idx val="9"/>
          <c:order val="9"/>
          <c:tx>
            <c:v>Day 31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Sheet'!$AJ$5:$AJ$9</c:f>
              <c:numCache>
                <c:formatCode>0.0</c:formatCode>
                <c:ptCount val="5"/>
                <c:pt idx="0">
                  <c:v>168.67023337255455</c:v>
                </c:pt>
                <c:pt idx="1">
                  <c:v>181.74669769910432</c:v>
                </c:pt>
                <c:pt idx="2">
                  <c:v>193.81928288954595</c:v>
                </c:pt>
                <c:pt idx="3">
                  <c:v>204.44014651066243</c:v>
                </c:pt>
                <c:pt idx="4">
                  <c:v>225.70522563854803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D419-4BBD-9BB4-F5C4D7BA6329}"/>
            </c:ext>
          </c:extLst>
        </c:ser>
        <c:ser>
          <c:idx val="10"/>
          <c:order val="10"/>
          <c:tx>
            <c:v>Day 32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Sheet'!$AK$5:$AK$9</c:f>
              <c:numCache>
                <c:formatCode>0.0</c:formatCode>
                <c:ptCount val="5"/>
                <c:pt idx="0">
                  <c:v>194.84230056952111</c:v>
                </c:pt>
                <c:pt idx="1">
                  <c:v>205.74017069154337</c:v>
                </c:pt>
                <c:pt idx="2">
                  <c:v>214.75030871775664</c:v>
                </c:pt>
                <c:pt idx="3">
                  <c:v>222.25852563251306</c:v>
                </c:pt>
                <c:pt idx="4">
                  <c:v>237.67055866435265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D419-4BBD-9BB4-F5C4D7BA6329}"/>
            </c:ext>
          </c:extLst>
        </c:ser>
        <c:ser>
          <c:idx val="11"/>
          <c:order val="11"/>
          <c:tx>
            <c:v>Day 33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'Master Data Sheet'!$AL$5:$AL$9</c:f>
              <c:numCache>
                <c:formatCode>0.0</c:formatCode>
                <c:ptCount val="5"/>
                <c:pt idx="0">
                  <c:v>196.89663558792452</c:v>
                </c:pt>
                <c:pt idx="1">
                  <c:v>209.75673196729406</c:v>
                </c:pt>
                <c:pt idx="2">
                  <c:v>219.70164217462573</c:v>
                </c:pt>
                <c:pt idx="3">
                  <c:v>226.49204505284527</c:v>
                </c:pt>
                <c:pt idx="4">
                  <c:v>241.32017786809811</c:v>
                </c:pt>
              </c:numCache>
            </c:numRef>
          </c:xVal>
          <c:yVal>
            <c:numRef>
              <c:f>'Master Data Sheet'!$Y$5:$Y$9</c:f>
              <c:numCache>
                <c:formatCode>0.0</c:formatCode>
                <c:ptCount val="5"/>
                <c:pt idx="0">
                  <c:v>6.35</c:v>
                </c:pt>
                <c:pt idx="1">
                  <c:v>27.432000000000002</c:v>
                </c:pt>
                <c:pt idx="2">
                  <c:v>48.514000000000003</c:v>
                </c:pt>
                <c:pt idx="3">
                  <c:v>69.596000000000004</c:v>
                </c:pt>
                <c:pt idx="4">
                  <c:v>90.678000000000011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D419-4BBD-9BB4-F5C4D7BA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508064"/>
        <c:axId val="705508456"/>
      </c:scatterChart>
      <c:valAx>
        <c:axId val="705508064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Temperature, 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508456"/>
        <c:crosses val="autoZero"/>
        <c:crossBetween val="midCat"/>
        <c:majorUnit val="10"/>
      </c:valAx>
      <c:valAx>
        <c:axId val="70550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Vertical Height, cm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55080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247877861802892"/>
          <c:y val="0.40742242128390754"/>
          <c:w val="8.9259756528695583E-2"/>
          <c:h val="0.4687648697819569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Methane &amp; Ethane Comparison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Methane, 90.7 cm Elevation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Sheet'!$O$5:$O$18</c:f>
              <c:numCache>
                <c:formatCode>0.000</c:formatCode>
                <c:ptCount val="14"/>
                <c:pt idx="0">
                  <c:v>99.935221354166671</c:v>
                </c:pt>
                <c:pt idx="1">
                  <c:v>99.31579989478702</c:v>
                </c:pt>
                <c:pt idx="2">
                  <c:v>99.843719119117367</c:v>
                </c:pt>
                <c:pt idx="3">
                  <c:v>99.393659210205072</c:v>
                </c:pt>
                <c:pt idx="4">
                  <c:v>99.261544363839292</c:v>
                </c:pt>
                <c:pt idx="5">
                  <c:v>98.798097519647513</c:v>
                </c:pt>
                <c:pt idx="6">
                  <c:v>98.636896133422852</c:v>
                </c:pt>
                <c:pt idx="7">
                  <c:v>98.367879867553711</c:v>
                </c:pt>
                <c:pt idx="8">
                  <c:v>98.276352731805105</c:v>
                </c:pt>
                <c:pt idx="9">
                  <c:v>101.31457846505302</c:v>
                </c:pt>
                <c:pt idx="10">
                  <c:v>97.049507141113281</c:v>
                </c:pt>
                <c:pt idx="11">
                  <c:v>47.267156691778276</c:v>
                </c:pt>
                <c:pt idx="12">
                  <c:v>7.0005434036254881</c:v>
                </c:pt>
                <c:pt idx="13">
                  <c:v>7.9991721537517858E-41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B5-49A8-9189-A19E49CACCF6}"/>
            </c:ext>
          </c:extLst>
        </c:ser>
        <c:ser>
          <c:idx val="5"/>
          <c:order val="1"/>
          <c:tx>
            <c:v>Ethane, 90.7 cm Elevation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Sheet'!$P$5:$P$18</c:f>
              <c:numCache>
                <c:formatCode>0.000</c:formatCode>
                <c:ptCount val="14"/>
                <c:pt idx="0">
                  <c:v>0.32877604166666669</c:v>
                </c:pt>
                <c:pt idx="1">
                  <c:v>0.5569196428571429</c:v>
                </c:pt>
                <c:pt idx="2">
                  <c:v>0.39183407738095238</c:v>
                </c:pt>
                <c:pt idx="3">
                  <c:v>0.49355468749999998</c:v>
                </c:pt>
                <c:pt idx="4">
                  <c:v>0.45996375594820293</c:v>
                </c:pt>
                <c:pt idx="5">
                  <c:v>0.38508285653023494</c:v>
                </c:pt>
                <c:pt idx="6">
                  <c:v>0.19313627257943153</c:v>
                </c:pt>
                <c:pt idx="7">
                  <c:v>0.34770277738571165</c:v>
                </c:pt>
                <c:pt idx="8">
                  <c:v>0.46628279591861527</c:v>
                </c:pt>
                <c:pt idx="9">
                  <c:v>0.66639071702957153</c:v>
                </c:pt>
                <c:pt idx="10">
                  <c:v>0.55053055286407471</c:v>
                </c:pt>
                <c:pt idx="11">
                  <c:v>9.7594631285894486</c:v>
                </c:pt>
                <c:pt idx="12">
                  <c:v>90.5</c:v>
                </c:pt>
                <c:pt idx="13">
                  <c:v>100.07423561497738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B5-49A8-9189-A19E49CACCF6}"/>
            </c:ext>
          </c:extLst>
        </c:ser>
        <c:ser>
          <c:idx val="1"/>
          <c:order val="2"/>
          <c:tx>
            <c:v>Methane, 69.6 cm Elevation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Sheet'!$C$22:$C$35</c:f>
              <c:numCache>
                <c:formatCode>0.000</c:formatCode>
                <c:ptCount val="14"/>
                <c:pt idx="0">
                  <c:v>88.946907043457031</c:v>
                </c:pt>
                <c:pt idx="1">
                  <c:v>99.778405325753354</c:v>
                </c:pt>
                <c:pt idx="2">
                  <c:v>99.920879545665926</c:v>
                </c:pt>
                <c:pt idx="3">
                  <c:v>99.273961385091141</c:v>
                </c:pt>
                <c:pt idx="4">
                  <c:v>99.346909659249448</c:v>
                </c:pt>
                <c:pt idx="5">
                  <c:v>98.658175277709958</c:v>
                </c:pt>
                <c:pt idx="6">
                  <c:v>98.812770661853605</c:v>
                </c:pt>
                <c:pt idx="7">
                  <c:v>98.716665358770456</c:v>
                </c:pt>
                <c:pt idx="8">
                  <c:v>98.271109808058966</c:v>
                </c:pt>
                <c:pt idx="9">
                  <c:v>100.21635001046317</c:v>
                </c:pt>
                <c:pt idx="10">
                  <c:v>97.118217468261719</c:v>
                </c:pt>
                <c:pt idx="11">
                  <c:v>79.639680044991636</c:v>
                </c:pt>
                <c:pt idx="12">
                  <c:v>7.2159938812255859</c:v>
                </c:pt>
                <c:pt idx="13">
                  <c:v>8.2149090588269134E-41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B5-49A8-9189-A19E49CACCF6}"/>
            </c:ext>
          </c:extLst>
        </c:ser>
        <c:ser>
          <c:idx val="6"/>
          <c:order val="3"/>
          <c:tx>
            <c:v>Ethane, 69.6 cm Elevation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Sheet'!$D$22:$D$35</c:f>
              <c:numCache>
                <c:formatCode>0.000</c:formatCode>
                <c:ptCount val="14"/>
                <c:pt idx="0">
                  <c:v>10.577460606892904</c:v>
                </c:pt>
                <c:pt idx="1">
                  <c:v>0.3412388392857143</c:v>
                </c:pt>
                <c:pt idx="2">
                  <c:v>0.40271577380952384</c:v>
                </c:pt>
                <c:pt idx="3">
                  <c:v>0.62072172619047616</c:v>
                </c:pt>
                <c:pt idx="4">
                  <c:v>0.44975923072724117</c:v>
                </c:pt>
                <c:pt idx="5">
                  <c:v>0.38041866421699522</c:v>
                </c:pt>
                <c:pt idx="6">
                  <c:v>0.19232791875089919</c:v>
                </c:pt>
                <c:pt idx="7">
                  <c:v>0.36504237140927998</c:v>
                </c:pt>
                <c:pt idx="8">
                  <c:v>0.48252096488362267</c:v>
                </c:pt>
                <c:pt idx="9">
                  <c:v>0.59562180723462788</c:v>
                </c:pt>
                <c:pt idx="10">
                  <c:v>0.52532052993774414</c:v>
                </c:pt>
                <c:pt idx="11">
                  <c:v>15.954045295715332</c:v>
                </c:pt>
                <c:pt idx="12">
                  <c:v>90.5</c:v>
                </c:pt>
                <c:pt idx="13">
                  <c:v>100.01951026916504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B5-49A8-9189-A19E49CACCF6}"/>
            </c:ext>
          </c:extLst>
        </c:ser>
        <c:ser>
          <c:idx val="2"/>
          <c:order val="4"/>
          <c:tx>
            <c:v>Methane, 48.5 cm Elevation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Sheet'!$O$22:$O$35</c:f>
              <c:numCache>
                <c:formatCode>0.000</c:formatCode>
                <c:ptCount val="14"/>
                <c:pt idx="0">
                  <c:v>89.38992563883464</c:v>
                </c:pt>
                <c:pt idx="1">
                  <c:v>87.584776015508737</c:v>
                </c:pt>
                <c:pt idx="2">
                  <c:v>86.835060119628906</c:v>
                </c:pt>
                <c:pt idx="3">
                  <c:v>84.41943359375</c:v>
                </c:pt>
                <c:pt idx="4">
                  <c:v>99.773557027180985</c:v>
                </c:pt>
                <c:pt idx="5">
                  <c:v>98.273419698079422</c:v>
                </c:pt>
                <c:pt idx="6">
                  <c:v>98.785093307495117</c:v>
                </c:pt>
                <c:pt idx="7">
                  <c:v>98.46936434791202</c:v>
                </c:pt>
                <c:pt idx="8">
                  <c:v>98.18090499074836</c:v>
                </c:pt>
                <c:pt idx="9">
                  <c:v>99.730983552478605</c:v>
                </c:pt>
                <c:pt idx="10">
                  <c:v>97.949501037597656</c:v>
                </c:pt>
                <c:pt idx="11">
                  <c:v>79.623092288062679</c:v>
                </c:pt>
                <c:pt idx="12">
                  <c:v>7.2973375082015988</c:v>
                </c:pt>
                <c:pt idx="13">
                  <c:v>7.9367479947936528E-41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B5-49A8-9189-A19E49CACCF6}"/>
            </c:ext>
          </c:extLst>
        </c:ser>
        <c:ser>
          <c:idx val="7"/>
          <c:order val="5"/>
          <c:tx>
            <c:v>Ethane, 48.5 cm Elevation</c:v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Sheet'!$P$22:$P$35</c:f>
              <c:numCache>
                <c:formatCode>0.000</c:formatCode>
                <c:ptCount val="14"/>
                <c:pt idx="0">
                  <c:v>10.279386520385742</c:v>
                </c:pt>
                <c:pt idx="1">
                  <c:v>11.709085964021229</c:v>
                </c:pt>
                <c:pt idx="2">
                  <c:v>12.599757528305053</c:v>
                </c:pt>
                <c:pt idx="3">
                  <c:v>14.642975898016067</c:v>
                </c:pt>
                <c:pt idx="4">
                  <c:v>0.13701143009322031</c:v>
                </c:pt>
                <c:pt idx="5">
                  <c:v>0.49651600207601276</c:v>
                </c:pt>
                <c:pt idx="6">
                  <c:v>0.27524067312479017</c:v>
                </c:pt>
                <c:pt idx="7">
                  <c:v>0.35671413512456984</c:v>
                </c:pt>
                <c:pt idx="8">
                  <c:v>0.51064787726653249</c:v>
                </c:pt>
                <c:pt idx="9">
                  <c:v>0.5281492329779125</c:v>
                </c:pt>
                <c:pt idx="10">
                  <c:v>0.59195828437805176</c:v>
                </c:pt>
                <c:pt idx="11">
                  <c:v>16.067433584304084</c:v>
                </c:pt>
                <c:pt idx="12">
                  <c:v>90</c:v>
                </c:pt>
                <c:pt idx="13">
                  <c:v>100.11554798326995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B5-49A8-9189-A19E49CACCF6}"/>
            </c:ext>
          </c:extLst>
        </c:ser>
        <c:ser>
          <c:idx val="3"/>
          <c:order val="6"/>
          <c:tx>
            <c:v>Methane, 27.4 cm Elevation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Sheet'!$C$39:$C$52</c:f>
              <c:numCache>
                <c:formatCode>0.000</c:formatCode>
                <c:ptCount val="14"/>
                <c:pt idx="0">
                  <c:v>89.166882832845047</c:v>
                </c:pt>
                <c:pt idx="1">
                  <c:v>87.392544700985866</c:v>
                </c:pt>
                <c:pt idx="2">
                  <c:v>87.269102913992739</c:v>
                </c:pt>
                <c:pt idx="3">
                  <c:v>85.209820556640622</c:v>
                </c:pt>
                <c:pt idx="4">
                  <c:v>84.265075302124018</c:v>
                </c:pt>
                <c:pt idx="5">
                  <c:v>77.91225941975911</c:v>
                </c:pt>
                <c:pt idx="6">
                  <c:v>73.808697128295904</c:v>
                </c:pt>
                <c:pt idx="7">
                  <c:v>98.765193030947728</c:v>
                </c:pt>
                <c:pt idx="8">
                  <c:v>98.324632343493008</c:v>
                </c:pt>
                <c:pt idx="9">
                  <c:v>99.339739481608078</c:v>
                </c:pt>
                <c:pt idx="10">
                  <c:v>98.304237365722656</c:v>
                </c:pt>
                <c:pt idx="11">
                  <c:v>74.696221487862729</c:v>
                </c:pt>
                <c:pt idx="12">
                  <c:v>4.3164539337158203</c:v>
                </c:pt>
                <c:pt idx="13">
                  <c:v>7.5537952502589062E-41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B5-49A8-9189-A19E49CACCF6}"/>
            </c:ext>
          </c:extLst>
        </c:ser>
        <c:ser>
          <c:idx val="8"/>
          <c:order val="7"/>
          <c:tx>
            <c:v>Ethane, 27.4 cm Elevation</c:v>
          </c:tx>
          <c:spPr>
            <a:ln w="19050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Sheet'!$D$39:$D$52</c:f>
              <c:numCache>
                <c:formatCode>0.000</c:formatCode>
                <c:ptCount val="14"/>
                <c:pt idx="0">
                  <c:v>10.308525403340658</c:v>
                </c:pt>
                <c:pt idx="1">
                  <c:v>11.925789061046782</c:v>
                </c:pt>
                <c:pt idx="2">
                  <c:v>11.895351001194545</c:v>
                </c:pt>
                <c:pt idx="3">
                  <c:v>13.988741683959962</c:v>
                </c:pt>
                <c:pt idx="4">
                  <c:v>14.793861389160156</c:v>
                </c:pt>
                <c:pt idx="5">
                  <c:v>19.990163530622208</c:v>
                </c:pt>
                <c:pt idx="6">
                  <c:v>23.724659538269044</c:v>
                </c:pt>
                <c:pt idx="7">
                  <c:v>0.20180449102606093</c:v>
                </c:pt>
                <c:pt idx="8">
                  <c:v>0.29013409740046453</c:v>
                </c:pt>
                <c:pt idx="9">
                  <c:v>0.4744140874771845</c:v>
                </c:pt>
                <c:pt idx="10">
                  <c:v>0.54316091537475586</c:v>
                </c:pt>
                <c:pt idx="11">
                  <c:v>20.959497633434477</c:v>
                </c:pt>
                <c:pt idx="12">
                  <c:v>93.5</c:v>
                </c:pt>
                <c:pt idx="13">
                  <c:v>100.00096853155839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B5-49A8-9189-A19E49CACCF6}"/>
            </c:ext>
          </c:extLst>
        </c:ser>
        <c:ser>
          <c:idx val="4"/>
          <c:order val="8"/>
          <c:tx>
            <c:v>Methane, 6.4 cm Elevation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Sheet'!$O$39:$O$52</c:f>
              <c:numCache>
                <c:formatCode>0.000</c:formatCode>
                <c:ptCount val="14"/>
                <c:pt idx="0">
                  <c:v>89.901802062988281</c:v>
                </c:pt>
                <c:pt idx="1">
                  <c:v>87.521929423014328</c:v>
                </c:pt>
                <c:pt idx="2">
                  <c:v>86.987574768066409</c:v>
                </c:pt>
                <c:pt idx="3">
                  <c:v>84.958346939086908</c:v>
                </c:pt>
                <c:pt idx="4">
                  <c:v>83.267537434895829</c:v>
                </c:pt>
                <c:pt idx="5">
                  <c:v>79.259360122680661</c:v>
                </c:pt>
                <c:pt idx="6">
                  <c:v>76.250883483886724</c:v>
                </c:pt>
                <c:pt idx="7">
                  <c:v>62.830682482038227</c:v>
                </c:pt>
                <c:pt idx="8">
                  <c:v>47.953365135192868</c:v>
                </c:pt>
                <c:pt idx="9">
                  <c:v>48.209131002426147</c:v>
                </c:pt>
                <c:pt idx="10">
                  <c:v>41.82855224609375</c:v>
                </c:pt>
                <c:pt idx="11">
                  <c:v>3.3132591020493281</c:v>
                </c:pt>
                <c:pt idx="12">
                  <c:v>0</c:v>
                </c:pt>
                <c:pt idx="13">
                  <c:v>6.6111860248380545E-41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DB5-49A8-9189-A19E49CACCF6}"/>
            </c:ext>
          </c:extLst>
        </c:ser>
        <c:ser>
          <c:idx val="9"/>
          <c:order val="9"/>
          <c:tx>
            <c:v>Ethane, 6.4 cm Elevation</c:v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'Master Data Sheet'!$M$39:$M$52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  <c:pt idx="4">
                  <c:v>13</c:v>
                </c:pt>
                <c:pt idx="5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</c:numCache>
            </c:numRef>
          </c:xVal>
          <c:yVal>
            <c:numRef>
              <c:f>'Master Data Sheet'!$P$39:$P$52</c:f>
              <c:numCache>
                <c:formatCode>0.000</c:formatCode>
                <c:ptCount val="14"/>
                <c:pt idx="0">
                  <c:v>9.9945166905721035</c:v>
                </c:pt>
                <c:pt idx="1">
                  <c:v>11.825703303019205</c:v>
                </c:pt>
                <c:pt idx="2">
                  <c:v>12.541083097457886</c:v>
                </c:pt>
                <c:pt idx="3">
                  <c:v>14.004932641983032</c:v>
                </c:pt>
                <c:pt idx="4">
                  <c:v>15.768824259440104</c:v>
                </c:pt>
                <c:pt idx="5">
                  <c:v>18.703806591033935</c:v>
                </c:pt>
                <c:pt idx="6">
                  <c:v>21.420160293579102</c:v>
                </c:pt>
                <c:pt idx="7">
                  <c:v>33.925686972481863</c:v>
                </c:pt>
                <c:pt idx="8">
                  <c:v>48.025994491577151</c:v>
                </c:pt>
                <c:pt idx="9">
                  <c:v>48.089227199554443</c:v>
                </c:pt>
                <c:pt idx="10">
                  <c:v>54.611923217773438</c:v>
                </c:pt>
                <c:pt idx="11">
                  <c:v>89.833667210170205</c:v>
                </c:pt>
                <c:pt idx="12">
                  <c:v>94.261457534063425</c:v>
                </c:pt>
                <c:pt idx="13">
                  <c:v>90.294978713989252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DB5-49A8-9189-A19E49CAC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843168"/>
        <c:axId val="485843560"/>
      </c:scatterChart>
      <c:valAx>
        <c:axId val="485843168"/>
        <c:scaling>
          <c:orientation val="minMax"/>
          <c:max val="3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Test Time (days)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560"/>
        <c:crossesAt val="1.0000000000000003E-4"/>
        <c:crossBetween val="midCat"/>
        <c:majorUnit val="1"/>
      </c:valAx>
      <c:valAx>
        <c:axId val="48584356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Composition,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843168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2920319630391018E-2"/>
          <c:y val="0.34215582487368107"/>
          <c:w val="0.29392881397685983"/>
          <c:h val="0.3590369011491437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2"/>
  <sheetViews>
    <sheetView zoomScale="86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196D9E4-5CB9-4640-9287-154F1AB3AA24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C9EA399-030B-488B-9383-D7B4DBB63B98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zoomScale="8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6B82CD0-35ED-4529-905A-B78D809D83B2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C1C2A95-C80C-41DD-A6A3-9DE823B58835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A6234E8-46DB-4A38-B3D4-0D89E00F962B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9463A4B-7096-4904-8D6C-978942A46841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7AA4B5-A583-4B14-A23B-4112BD3E3180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D448C9E-7CCE-4F43-AE2D-A933CA16B00E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126D4F1-6533-423A-BB16-FB0E38386858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59266</xdr:colOff>
      <xdr:row>15</xdr:row>
      <xdr:rowOff>50800</xdr:rowOff>
    </xdr:from>
    <xdr:to>
      <xdr:col>48</xdr:col>
      <xdr:colOff>364066</xdr:colOff>
      <xdr:row>30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7BC6F1-E549-4F9E-8407-B8C078D283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FA84DB-AF5A-46A6-9EC1-628903ECD3E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0.32546</cdr:x>
      <cdr:y>0.27684</cdr:y>
    </cdr:from>
    <cdr:to>
      <cdr:x>0.32546</cdr:x>
      <cdr:y>0.40678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9352226B-9D8F-44B7-97CA-FDB33E1C4D93}"/>
            </a:ext>
          </a:extLst>
        </cdr:cNvPr>
        <cdr:cNvCxnSpPr/>
      </cdr:nvCxnSpPr>
      <cdr:spPr>
        <a:xfrm xmlns:a="http://schemas.openxmlformats.org/drawingml/2006/main">
          <a:off x="2808767" y="1736651"/>
          <a:ext cx="0" cy="81516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0.47201</cdr:x>
      <cdr:y>0.13663</cdr:y>
    </cdr:from>
    <cdr:to>
      <cdr:x>0.47228</cdr:x>
      <cdr:y>0.33475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78DABF60-597E-4BEF-B018-13876D1B6862}"/>
            </a:ext>
          </a:extLst>
        </cdr:cNvPr>
        <cdr:cNvCxnSpPr/>
      </cdr:nvCxnSpPr>
      <cdr:spPr>
        <a:xfrm xmlns:a="http://schemas.openxmlformats.org/drawingml/2006/main">
          <a:off x="4073451" y="857103"/>
          <a:ext cx="2363" cy="124282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0.47023</cdr:x>
      <cdr:y>0.21045</cdr:y>
    </cdr:from>
    <cdr:to>
      <cdr:x>0.56468</cdr:x>
      <cdr:y>0.2839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9B35F8AF-7449-4476-A76A-1887E6D9153B}"/>
            </a:ext>
          </a:extLst>
        </cdr:cNvPr>
        <cdr:cNvSpPr txBox="1"/>
      </cdr:nvSpPr>
      <cdr:spPr>
        <a:xfrm xmlns:a="http://schemas.openxmlformats.org/drawingml/2006/main">
          <a:off x="4058093" y="1320210"/>
          <a:ext cx="815163" cy="460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Range Pure </a:t>
          </a:r>
        </a:p>
        <a:p xmlns:a="http://schemas.openxmlformats.org/drawingml/2006/main">
          <a:r>
            <a:rPr lang="en-US" sz="1100"/>
            <a:t>Methane</a:t>
          </a:r>
        </a:p>
      </cdr:txBody>
    </cdr:sp>
  </cdr:relSizeAnchor>
  <cdr:relSizeAnchor xmlns:cdr="http://schemas.openxmlformats.org/drawingml/2006/chartDrawing">
    <cdr:from>
      <cdr:x>0.32519</cdr:x>
      <cdr:y>0.27646</cdr:y>
    </cdr:from>
    <cdr:to>
      <cdr:x>0.41964</cdr:x>
      <cdr:y>0.34991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A6EE6913-E778-4F9D-9E55-5C3D7E158121}"/>
            </a:ext>
          </a:extLst>
        </cdr:cNvPr>
        <cdr:cNvSpPr txBox="1"/>
      </cdr:nvSpPr>
      <cdr:spPr>
        <a:xfrm xmlns:a="http://schemas.openxmlformats.org/drawingml/2006/main">
          <a:off x="2806406" y="1734288"/>
          <a:ext cx="815163" cy="460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 Pure </a:t>
          </a:r>
        </a:p>
        <a:p xmlns:a="http://schemas.openxmlformats.org/drawingml/2006/main">
          <a:r>
            <a:rPr lang="en-US" sz="1100"/>
            <a:t>Ethane</a:t>
          </a:r>
        </a:p>
      </cdr:txBody>
    </cdr:sp>
  </cdr:relSizeAnchor>
  <cdr:relSizeAnchor xmlns:cdr="http://schemas.openxmlformats.org/drawingml/2006/chartDrawing">
    <cdr:from>
      <cdr:x>0.52026</cdr:x>
      <cdr:y>0.57589</cdr:y>
    </cdr:from>
    <cdr:to>
      <cdr:x>0.61472</cdr:x>
      <cdr:y>0.64934</cdr:y>
    </cdr:to>
    <cdr:sp macro="" textlink="">
      <cdr:nvSpPr>
        <cdr:cNvPr id="20" name="TextBox 1">
          <a:extLst xmlns:a="http://schemas.openxmlformats.org/drawingml/2006/main">
            <a:ext uri="{FF2B5EF4-FFF2-40B4-BE49-F238E27FC236}">
              <a16:creationId xmlns:a16="http://schemas.microsoft.com/office/drawing/2014/main" id="{3EB902B4-D99A-4B89-BEE9-B1DA49B8ED18}"/>
            </a:ext>
          </a:extLst>
        </cdr:cNvPr>
        <cdr:cNvSpPr txBox="1"/>
      </cdr:nvSpPr>
      <cdr:spPr>
        <a:xfrm xmlns:a="http://schemas.openxmlformats.org/drawingml/2006/main">
          <a:off x="4489893" y="3612706"/>
          <a:ext cx="815163" cy="460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 Pure </a:t>
          </a:r>
        </a:p>
        <a:p xmlns:a="http://schemas.openxmlformats.org/drawingml/2006/main">
          <a:r>
            <a:rPr lang="en-US" sz="1100"/>
            <a:t>Ethane</a:t>
          </a:r>
        </a:p>
      </cdr:txBody>
    </cdr:sp>
  </cdr:relSizeAnchor>
  <cdr:relSizeAnchor xmlns:cdr="http://schemas.openxmlformats.org/drawingml/2006/chartDrawing">
    <cdr:from>
      <cdr:x>0.3293</cdr:x>
      <cdr:y>0.73832</cdr:y>
    </cdr:from>
    <cdr:to>
      <cdr:x>0.42375</cdr:x>
      <cdr:y>0.81177</cdr:y>
    </cdr:to>
    <cdr:sp macro="" textlink="">
      <cdr:nvSpPr>
        <cdr:cNvPr id="21" name="TextBox 1">
          <a:extLst xmlns:a="http://schemas.openxmlformats.org/drawingml/2006/main">
            <a:ext uri="{FF2B5EF4-FFF2-40B4-BE49-F238E27FC236}">
              <a16:creationId xmlns:a16="http://schemas.microsoft.com/office/drawing/2014/main" id="{3EB902B4-D99A-4B89-BEE9-B1DA49B8ED18}"/>
            </a:ext>
          </a:extLst>
        </cdr:cNvPr>
        <cdr:cNvSpPr txBox="1"/>
      </cdr:nvSpPr>
      <cdr:spPr>
        <a:xfrm xmlns:a="http://schemas.openxmlformats.org/drawingml/2006/main">
          <a:off x="2841847" y="4631661"/>
          <a:ext cx="815163" cy="460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Range Pure </a:t>
          </a:r>
        </a:p>
        <a:p xmlns:a="http://schemas.openxmlformats.org/drawingml/2006/main">
          <a:r>
            <a:rPr lang="en-US" sz="1100"/>
            <a:t>Methane</a:t>
          </a:r>
        </a:p>
      </cdr:txBody>
    </cdr:sp>
  </cdr:relSizeAnchor>
  <cdr:relSizeAnchor xmlns:cdr="http://schemas.openxmlformats.org/drawingml/2006/chartDrawing">
    <cdr:from>
      <cdr:x>0.32519</cdr:x>
      <cdr:y>0.74115</cdr:y>
    </cdr:from>
    <cdr:to>
      <cdr:x>0.32546</cdr:x>
      <cdr:y>0.86017</cdr:y>
    </cdr:to>
    <cdr:cxnSp macro="">
      <cdr:nvCxnSpPr>
        <cdr:cNvPr id="22" name="Straight Arrow Connector 21">
          <a:extLst xmlns:a="http://schemas.openxmlformats.org/drawingml/2006/main">
            <a:ext uri="{FF2B5EF4-FFF2-40B4-BE49-F238E27FC236}">
              <a16:creationId xmlns:a16="http://schemas.microsoft.com/office/drawing/2014/main" id="{CF18F8F8-E22F-4FC4-B562-C48EEADE5B29}"/>
            </a:ext>
          </a:extLst>
        </cdr:cNvPr>
        <cdr:cNvCxnSpPr/>
      </cdr:nvCxnSpPr>
      <cdr:spPr>
        <a:xfrm xmlns:a="http://schemas.openxmlformats.org/drawingml/2006/main">
          <a:off x="2806405" y="4649382"/>
          <a:ext cx="2362" cy="74664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0.61677</cdr:x>
      <cdr:y>0.56883</cdr:y>
    </cdr:from>
    <cdr:to>
      <cdr:x>0.61704</cdr:x>
      <cdr:y>0.67655</cdr:y>
    </cdr:to>
    <cdr:cxnSp macro="">
      <cdr:nvCxnSpPr>
        <cdr:cNvPr id="24" name="Straight Arrow Connector 23">
          <a:extLst xmlns:a="http://schemas.openxmlformats.org/drawingml/2006/main">
            <a:ext uri="{FF2B5EF4-FFF2-40B4-BE49-F238E27FC236}">
              <a16:creationId xmlns:a16="http://schemas.microsoft.com/office/drawing/2014/main" id="{CF18F8F8-E22F-4FC4-B562-C48EEADE5B29}"/>
            </a:ext>
          </a:extLst>
        </cdr:cNvPr>
        <cdr:cNvCxnSpPr/>
      </cdr:nvCxnSpPr>
      <cdr:spPr>
        <a:xfrm xmlns:a="http://schemas.openxmlformats.org/drawingml/2006/main">
          <a:off x="5322777" y="3568404"/>
          <a:ext cx="2363" cy="67575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AB76DE-28E7-4D98-9A53-8D4ACD1D85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480060</xdr:colOff>
      <xdr:row>1</xdr:row>
      <xdr:rowOff>144780</xdr:rowOff>
    </xdr:from>
    <xdr:to>
      <xdr:col>14</xdr:col>
      <xdr:colOff>426720</xdr:colOff>
      <xdr:row>26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B30341-B060-4DDE-9950-9B8E047941D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F86C29-7097-4D5B-8852-A486223A2E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639552-63BD-4DA1-8F0C-1D05432FF9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DFB916-7BBD-48A1-AAD6-AE55AAF5F7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48FCB8-E8AC-495B-A5D7-9993A6E09A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30093" cy="62732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297CDC-F71E-467E-8CEE-51E85D305BC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wanger/AppData/Roaming/Microsoft/AddIns/REF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Welcome"/>
      <sheetName val="Units"/>
      <sheetName val="Fluids"/>
      <sheetName val="Predefined Mixtures"/>
      <sheetName val="Start Here"/>
      <sheetName val="Available Properties"/>
      <sheetName val="Inputs"/>
      <sheetName val="Mixtures"/>
      <sheetName val="Unit Conversions"/>
      <sheetName val="CheckSum"/>
    </sheetNames>
    <definedNames>
      <definedName name="FluidString10"/>
      <definedName name="REFPR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O66"/>
  <sheetViews>
    <sheetView tabSelected="1" topLeftCell="M1" zoomScale="80" zoomScaleNormal="80" workbookViewId="0">
      <selection activeCell="AC55" sqref="AC55"/>
    </sheetView>
  </sheetViews>
  <sheetFormatPr defaultRowHeight="14.4" x14ac:dyDescent="0.3"/>
  <cols>
    <col min="1" max="2" width="8.88671875" style="1"/>
    <col min="3" max="5" width="9.44140625" style="1" customWidth="1"/>
    <col min="6" max="6" width="10.21875" style="1" customWidth="1"/>
    <col min="7" max="9" width="9.44140625" style="1" customWidth="1"/>
    <col min="10" max="10" width="22.88671875" style="1" customWidth="1"/>
    <col min="11" max="11" width="15.21875" style="1" customWidth="1"/>
    <col min="12" max="12" width="13.6640625" style="20" customWidth="1"/>
    <col min="13" max="17" width="10.33203125" style="1" customWidth="1"/>
    <col min="18" max="18" width="11.33203125" style="1" customWidth="1"/>
    <col min="19" max="19" width="10.33203125" style="1" customWidth="1"/>
    <col min="20" max="21" width="8.88671875" style="1"/>
    <col min="22" max="22" width="19.77734375" style="1" customWidth="1"/>
    <col min="23" max="23" width="14.6640625" style="1" customWidth="1"/>
    <col min="24" max="24" width="13.21875" style="1" customWidth="1"/>
    <col min="25" max="25" width="12.44140625" style="1" customWidth="1"/>
    <col min="26" max="27" width="12.109375" style="1" bestFit="1" customWidth="1"/>
    <col min="28" max="29" width="12.33203125" style="1" bestFit="1" customWidth="1"/>
    <col min="30" max="30" width="11.88671875" style="1" bestFit="1" customWidth="1"/>
    <col min="31" max="31" width="10.5546875" style="1" bestFit="1" customWidth="1"/>
    <col min="32" max="16384" width="8.88671875" style="1"/>
  </cols>
  <sheetData>
    <row r="1" spans="1:39" x14ac:dyDescent="0.3">
      <c r="A1" s="1">
        <v>1</v>
      </c>
      <c r="B1" s="1">
        <v>2</v>
      </c>
      <c r="C1" s="15">
        <v>3</v>
      </c>
      <c r="D1" s="15">
        <v>4</v>
      </c>
      <c r="E1" s="15">
        <v>5</v>
      </c>
      <c r="F1" s="15">
        <v>6</v>
      </c>
      <c r="G1" s="15">
        <v>7</v>
      </c>
      <c r="H1" s="15">
        <v>8</v>
      </c>
      <c r="I1" s="15">
        <v>9</v>
      </c>
      <c r="J1" s="15">
        <v>10</v>
      </c>
      <c r="K1" s="15">
        <v>11</v>
      </c>
      <c r="M1" s="15">
        <v>12</v>
      </c>
      <c r="N1" s="15">
        <v>13</v>
      </c>
      <c r="O1" s="15">
        <v>14</v>
      </c>
      <c r="P1" s="15">
        <v>15</v>
      </c>
      <c r="Q1" s="15">
        <v>16</v>
      </c>
      <c r="R1" s="15">
        <v>17</v>
      </c>
      <c r="S1" s="15">
        <v>18</v>
      </c>
      <c r="T1" s="15">
        <v>19</v>
      </c>
      <c r="U1" s="15">
        <v>20</v>
      </c>
      <c r="V1" s="15">
        <v>21</v>
      </c>
      <c r="W1" s="15">
        <v>22</v>
      </c>
      <c r="X1" s="15">
        <v>23</v>
      </c>
      <c r="Y1" s="15">
        <v>24</v>
      </c>
      <c r="Z1" s="15">
        <v>25</v>
      </c>
      <c r="AA1" s="15">
        <v>26</v>
      </c>
      <c r="AB1" s="15">
        <v>27</v>
      </c>
      <c r="AC1" s="15">
        <v>28</v>
      </c>
      <c r="AD1" s="15">
        <v>29</v>
      </c>
      <c r="AE1" s="15">
        <v>30</v>
      </c>
      <c r="AF1" s="15">
        <v>31</v>
      </c>
      <c r="AG1" s="15">
        <v>32</v>
      </c>
      <c r="AH1" s="15">
        <v>33</v>
      </c>
      <c r="AI1" s="15">
        <v>34</v>
      </c>
      <c r="AJ1" s="15">
        <v>35</v>
      </c>
      <c r="AK1" s="15">
        <v>36</v>
      </c>
      <c r="AL1" s="15">
        <v>37</v>
      </c>
      <c r="AM1" s="15">
        <v>38</v>
      </c>
    </row>
    <row r="3" spans="1:39" x14ac:dyDescent="0.3">
      <c r="C3" s="30" t="s">
        <v>7</v>
      </c>
      <c r="D3" s="30"/>
      <c r="E3" s="30"/>
      <c r="F3" s="30"/>
      <c r="G3" s="30"/>
      <c r="H3" s="30"/>
      <c r="I3" s="30"/>
      <c r="J3" s="30"/>
      <c r="K3" s="16"/>
      <c r="O3" s="29" t="s">
        <v>8</v>
      </c>
      <c r="P3" s="29"/>
      <c r="Q3" s="29"/>
      <c r="R3" s="29"/>
      <c r="S3" s="29"/>
      <c r="T3" s="29"/>
      <c r="U3" s="29"/>
      <c r="V3" s="29"/>
      <c r="X3" s="8"/>
      <c r="AA3" s="17" t="s">
        <v>22</v>
      </c>
    </row>
    <row r="4" spans="1:39" x14ac:dyDescent="0.3">
      <c r="C4" s="2" t="s">
        <v>0</v>
      </c>
      <c r="D4" s="2" t="s">
        <v>1</v>
      </c>
      <c r="E4" s="2" t="s">
        <v>2</v>
      </c>
      <c r="F4" s="2" t="s">
        <v>27</v>
      </c>
      <c r="G4" s="2" t="s">
        <v>26</v>
      </c>
      <c r="H4" s="2" t="s">
        <v>5</v>
      </c>
      <c r="I4" s="2" t="s">
        <v>25</v>
      </c>
      <c r="J4" s="2" t="s">
        <v>13</v>
      </c>
      <c r="K4" s="2"/>
      <c r="L4" s="21"/>
      <c r="M4" s="2"/>
      <c r="O4" s="2" t="s">
        <v>0</v>
      </c>
      <c r="P4" s="2" t="s">
        <v>1</v>
      </c>
      <c r="Q4" s="2" t="s">
        <v>2</v>
      </c>
      <c r="R4" s="2" t="s">
        <v>3</v>
      </c>
      <c r="S4" s="2" t="s">
        <v>4</v>
      </c>
      <c r="T4" s="2" t="s">
        <v>5</v>
      </c>
      <c r="U4" s="2" t="s">
        <v>6</v>
      </c>
      <c r="V4" s="2" t="s">
        <v>14</v>
      </c>
      <c r="W4" s="2" t="s">
        <v>13</v>
      </c>
      <c r="X4" s="20"/>
      <c r="AA4" s="14">
        <v>5</v>
      </c>
      <c r="AB4" s="14">
        <v>7</v>
      </c>
      <c r="AC4" s="14">
        <v>10</v>
      </c>
      <c r="AD4" s="14">
        <v>13</v>
      </c>
      <c r="AE4" s="14">
        <v>20</v>
      </c>
      <c r="AF4" s="14">
        <v>24</v>
      </c>
      <c r="AG4" s="14">
        <v>26</v>
      </c>
      <c r="AH4" s="14">
        <v>27</v>
      </c>
      <c r="AI4" s="14">
        <v>28</v>
      </c>
      <c r="AJ4" s="14">
        <v>31</v>
      </c>
      <c r="AK4" s="14">
        <v>32</v>
      </c>
      <c r="AL4" s="14">
        <v>33</v>
      </c>
    </row>
    <row r="5" spans="1:39" x14ac:dyDescent="0.3">
      <c r="A5" s="15">
        <v>0</v>
      </c>
      <c r="B5" s="3">
        <v>43763</v>
      </c>
      <c r="C5" s="4">
        <v>100.84084828694661</v>
      </c>
      <c r="D5" s="4">
        <v>0.42708333333333331</v>
      </c>
      <c r="E5" s="4">
        <v>4.090390217364141E-41</v>
      </c>
      <c r="F5" s="4">
        <v>3.4871419270833336E-2</v>
      </c>
      <c r="G5" s="4">
        <v>6.2048094701838575E-41</v>
      </c>
      <c r="H5" s="4">
        <v>5.8817545572916664E-2</v>
      </c>
      <c r="I5" s="4">
        <v>5.6912802929576232E-41</v>
      </c>
      <c r="J5" s="6"/>
      <c r="N5" s="3">
        <v>43763</v>
      </c>
      <c r="O5" s="4">
        <v>99.935221354166671</v>
      </c>
      <c r="P5" s="4">
        <v>0.32877604166666669</v>
      </c>
      <c r="Q5" s="4">
        <v>1.3886867781458937E-41</v>
      </c>
      <c r="R5" s="4">
        <v>9.9690755208333326E-4</v>
      </c>
      <c r="S5" s="4">
        <v>2.7216952973092815E-41</v>
      </c>
      <c r="T5" s="4">
        <v>0.15787760416666666</v>
      </c>
      <c r="U5" s="4">
        <v>3.7059673386510331E-41</v>
      </c>
      <c r="V5" s="9"/>
      <c r="W5" s="6"/>
      <c r="X5" s="20"/>
      <c r="Y5" s="10">
        <v>6.35</v>
      </c>
      <c r="Z5" s="13">
        <v>0</v>
      </c>
      <c r="AA5" s="4">
        <v>120.07034900812215</v>
      </c>
      <c r="AB5" s="4">
        <v>119.58282143466792</v>
      </c>
      <c r="AC5" s="4">
        <v>120.36217092856916</v>
      </c>
      <c r="AD5" s="4">
        <v>120.40931769784277</v>
      </c>
      <c r="AE5" s="4">
        <v>121.54669056023764</v>
      </c>
      <c r="AF5" s="10">
        <v>124.43819034990031</v>
      </c>
      <c r="AG5" s="10">
        <v>124.71069421920268</v>
      </c>
      <c r="AH5" s="10">
        <v>129.67133216797961</v>
      </c>
      <c r="AI5" s="10">
        <v>128.47297057837727</v>
      </c>
      <c r="AJ5" s="10">
        <v>168.67023337255455</v>
      </c>
      <c r="AK5" s="10">
        <v>194.84230056952111</v>
      </c>
      <c r="AL5" s="10">
        <v>196.89663558792452</v>
      </c>
    </row>
    <row r="6" spans="1:39" x14ac:dyDescent="0.3">
      <c r="A6" s="15">
        <f>A5+(B6-B5)</f>
        <v>5</v>
      </c>
      <c r="B6" s="3">
        <v>43768</v>
      </c>
      <c r="C6" s="4">
        <v>99.85867055257161</v>
      </c>
      <c r="D6" s="4">
        <v>0.79166666666666663</v>
      </c>
      <c r="E6" s="4">
        <v>5.223153185975512E-41</v>
      </c>
      <c r="F6" s="4">
        <v>0.11409505208333333</v>
      </c>
      <c r="G6" s="4">
        <v>0</v>
      </c>
      <c r="H6" s="4">
        <v>0</v>
      </c>
      <c r="I6" s="4">
        <v>6.7393581243749641E-41</v>
      </c>
      <c r="J6" s="5">
        <v>8.2187717091305093</v>
      </c>
      <c r="L6" s="22"/>
      <c r="N6" s="3">
        <v>43768</v>
      </c>
      <c r="O6" s="4">
        <v>99.31579989478702</v>
      </c>
      <c r="P6" s="4">
        <v>0.5569196428571429</v>
      </c>
      <c r="Q6" s="4">
        <v>4.9802814707087011E-41</v>
      </c>
      <c r="R6" s="4">
        <v>7.9078311011904767E-2</v>
      </c>
      <c r="S6" s="4">
        <v>5.0817554980753079E-41</v>
      </c>
      <c r="T6" s="4">
        <v>0.11246744791666667</v>
      </c>
      <c r="U6" s="4">
        <v>5.3269560379328308E-41</v>
      </c>
      <c r="V6" s="10">
        <v>179.6507778142863</v>
      </c>
      <c r="W6" s="5">
        <v>9.8233228816582496</v>
      </c>
      <c r="X6" s="24"/>
      <c r="Y6" s="10">
        <v>27.432000000000002</v>
      </c>
      <c r="Z6" s="13">
        <v>0.25</v>
      </c>
      <c r="AA6" s="4">
        <v>120.01058000599312</v>
      </c>
      <c r="AB6" s="4">
        <v>119.51867712440298</v>
      </c>
      <c r="AC6" s="4">
        <v>120.30166732724501</v>
      </c>
      <c r="AD6" s="4">
        <v>120.34824073053659</v>
      </c>
      <c r="AE6" s="4">
        <v>121.47383747746741</v>
      </c>
      <c r="AF6" s="10">
        <v>125.56218783639696</v>
      </c>
      <c r="AG6" s="10">
        <v>128.29145110317063</v>
      </c>
      <c r="AH6" s="10">
        <v>133.0736772870932</v>
      </c>
      <c r="AI6" s="10">
        <v>133.07023161890839</v>
      </c>
      <c r="AJ6" s="10">
        <v>181.74669769910432</v>
      </c>
      <c r="AK6" s="10">
        <v>205.74017069154337</v>
      </c>
      <c r="AL6" s="10">
        <v>209.75673196729406</v>
      </c>
    </row>
    <row r="7" spans="1:39" x14ac:dyDescent="0.3">
      <c r="A7" s="15">
        <f>A6+(B7-B6)</f>
        <v>7</v>
      </c>
      <c r="B7" s="3">
        <v>43770</v>
      </c>
      <c r="C7" s="4">
        <v>100.79637989244964</v>
      </c>
      <c r="D7" s="4">
        <v>0.66467927631578949</v>
      </c>
      <c r="E7" s="4">
        <v>4.9122001399051182E-41</v>
      </c>
      <c r="F7" s="4">
        <v>0.18111996823235563</v>
      </c>
      <c r="G7" s="4">
        <v>1.7989309210526315E-4</v>
      </c>
      <c r="H7" s="4">
        <v>0</v>
      </c>
      <c r="I7" s="4">
        <v>4.0535508182625489E-41</v>
      </c>
      <c r="J7" s="5">
        <v>7.8841929366703596</v>
      </c>
      <c r="L7" s="22"/>
      <c r="N7" s="3">
        <v>43770</v>
      </c>
      <c r="O7" s="4">
        <v>99.843719119117367</v>
      </c>
      <c r="P7" s="4">
        <v>0.39183407738095238</v>
      </c>
      <c r="Q7" s="4">
        <v>5.6067886684086668E-41</v>
      </c>
      <c r="R7" s="4">
        <v>7.7706473214285712E-2</v>
      </c>
      <c r="S7" s="4">
        <v>2.0752362786172625E-41</v>
      </c>
      <c r="T7" s="4">
        <v>4.6497980753580727E-2</v>
      </c>
      <c r="U7" s="4">
        <v>3.1038627527798098E-41</v>
      </c>
      <c r="V7" s="10">
        <v>178.64872331559036</v>
      </c>
      <c r="W7" s="5">
        <v>8.8495736628516717</v>
      </c>
      <c r="X7" s="24"/>
      <c r="Y7" s="10">
        <v>48.514000000000003</v>
      </c>
      <c r="Z7" s="13">
        <v>0.5</v>
      </c>
      <c r="AA7" s="4">
        <v>119.98771681392401</v>
      </c>
      <c r="AB7" s="4">
        <v>119.49571234749243</v>
      </c>
      <c r="AC7" s="4">
        <v>120.27614774911356</v>
      </c>
      <c r="AD7" s="4">
        <v>122.33924810624461</v>
      </c>
      <c r="AE7" s="4">
        <v>132.72355512818439</v>
      </c>
      <c r="AF7" s="10">
        <v>141.58494437982623</v>
      </c>
      <c r="AG7" s="10">
        <v>142.55585223801626</v>
      </c>
      <c r="AH7" s="10">
        <v>144.48563144210877</v>
      </c>
      <c r="AI7" s="10">
        <v>144.4931612407548</v>
      </c>
      <c r="AJ7" s="10">
        <v>193.81928288954595</v>
      </c>
      <c r="AK7" s="10">
        <v>214.75030871775664</v>
      </c>
      <c r="AL7" s="10">
        <v>219.70164217462573</v>
      </c>
    </row>
    <row r="8" spans="1:39" x14ac:dyDescent="0.3">
      <c r="A8" s="15">
        <f t="shared" ref="A8:A18" si="0">A7+(B8-B7)</f>
        <v>10</v>
      </c>
      <c r="B8" s="3">
        <v>43773</v>
      </c>
      <c r="C8" s="4">
        <v>99.731352615356442</v>
      </c>
      <c r="D8" s="4">
        <v>0.51484375000000004</v>
      </c>
      <c r="E8" s="4">
        <v>2.822334217519649E-41</v>
      </c>
      <c r="F8" s="4">
        <v>0.10263671874999999</v>
      </c>
      <c r="G8" s="4">
        <v>4.4657490305105084E-41</v>
      </c>
      <c r="H8" s="4">
        <v>2.7971649169921876E-2</v>
      </c>
      <c r="I8" s="4">
        <v>2.9353209126981594E-41</v>
      </c>
      <c r="J8" s="5">
        <v>9.381241165473531</v>
      </c>
      <c r="L8" s="22"/>
      <c r="N8" s="3">
        <v>43773</v>
      </c>
      <c r="O8" s="4">
        <v>99.393659210205072</v>
      </c>
      <c r="P8" s="4">
        <v>0.49355468749999998</v>
      </c>
      <c r="Q8" s="4">
        <v>4.4064250600233169E-41</v>
      </c>
      <c r="R8" s="4">
        <v>6.8225097656249997E-2</v>
      </c>
      <c r="S8" s="4">
        <v>4.9142696364792742E-41</v>
      </c>
      <c r="T8" s="4">
        <v>6.1270427703857419E-2</v>
      </c>
      <c r="U8" s="4">
        <v>3.7151715340642062E-41</v>
      </c>
      <c r="V8" s="10">
        <v>184.1843408456449</v>
      </c>
      <c r="W8" s="5">
        <v>9.8110383636378273</v>
      </c>
      <c r="X8" s="24"/>
      <c r="Y8" s="10">
        <v>69.596000000000004</v>
      </c>
      <c r="Z8" s="13">
        <v>0.75</v>
      </c>
      <c r="AA8" s="10">
        <v>128.51039090883552</v>
      </c>
      <c r="AB8" s="10">
        <v>131.19816586212846</v>
      </c>
      <c r="AC8" s="10">
        <v>139.00726869620974</v>
      </c>
      <c r="AD8" s="10">
        <v>143.489321027556</v>
      </c>
      <c r="AE8" s="10">
        <v>148.61992367876928</v>
      </c>
      <c r="AF8" s="10">
        <v>156.88147268790522</v>
      </c>
      <c r="AG8" s="10">
        <v>157.46663628637447</v>
      </c>
      <c r="AH8" s="10">
        <v>156.94633642537883</v>
      </c>
      <c r="AI8" s="10">
        <v>157.79311543366356</v>
      </c>
      <c r="AJ8" s="10">
        <v>204.44014651066243</v>
      </c>
      <c r="AK8" s="10">
        <v>222.25852563251306</v>
      </c>
      <c r="AL8" s="10">
        <v>226.49204505284527</v>
      </c>
    </row>
    <row r="9" spans="1:39" x14ac:dyDescent="0.3">
      <c r="A9" s="15">
        <f t="shared" si="0"/>
        <v>13</v>
      </c>
      <c r="B9" s="3">
        <v>43776</v>
      </c>
      <c r="C9" s="4">
        <v>100.13106028238933</v>
      </c>
      <c r="D9" s="4">
        <v>0.58300395806630456</v>
      </c>
      <c r="E9" s="4">
        <v>0.19617792218923569</v>
      </c>
      <c r="F9" s="4">
        <v>0.16015625</v>
      </c>
      <c r="G9" s="4">
        <v>0</v>
      </c>
      <c r="H9" s="4">
        <v>0</v>
      </c>
      <c r="I9" s="4">
        <v>6.4442913777369687E-41</v>
      </c>
      <c r="J9" s="5">
        <v>8.9016085208421067</v>
      </c>
      <c r="L9" s="22"/>
      <c r="N9" s="3">
        <v>43776</v>
      </c>
      <c r="O9" s="4">
        <v>99.261544363839292</v>
      </c>
      <c r="P9" s="4">
        <v>0.45996375594820293</v>
      </c>
      <c r="Q9" s="4">
        <v>0.18559019977138155</v>
      </c>
      <c r="R9" s="4">
        <v>8.7217969553811212E-2</v>
      </c>
      <c r="S9" s="4">
        <v>3.8847238534972781E-3</v>
      </c>
      <c r="T9" s="4">
        <v>1.7970108914942967E-2</v>
      </c>
      <c r="U9" s="4">
        <v>3.9839458518794605E-4</v>
      </c>
      <c r="V9" s="10">
        <v>187.71776340450504</v>
      </c>
      <c r="W9" s="5">
        <v>9.3761986122249734</v>
      </c>
      <c r="X9" s="24"/>
      <c r="Y9" s="10">
        <v>90.678000000000011</v>
      </c>
      <c r="Z9" s="13">
        <v>1</v>
      </c>
      <c r="AA9" s="10">
        <v>179.6507778142863</v>
      </c>
      <c r="AB9" s="10">
        <v>178.64872331559036</v>
      </c>
      <c r="AC9" s="10">
        <v>184.1843408456449</v>
      </c>
      <c r="AD9" s="10">
        <v>187.71776340450504</v>
      </c>
      <c r="AE9" s="10">
        <v>189.9668986025859</v>
      </c>
      <c r="AF9" s="10">
        <v>192.68787208116763</v>
      </c>
      <c r="AG9" s="10">
        <v>192.10895863016168</v>
      </c>
      <c r="AH9" s="10">
        <v>191.70472128799906</v>
      </c>
      <c r="AI9" s="10">
        <v>192.67497617116362</v>
      </c>
      <c r="AJ9" s="10">
        <v>225.70522563854803</v>
      </c>
      <c r="AK9" s="10">
        <v>237.67055866435265</v>
      </c>
      <c r="AL9" s="10">
        <v>241.32017786809811</v>
      </c>
    </row>
    <row r="10" spans="1:39" x14ac:dyDescent="0.3">
      <c r="A10" s="15">
        <f t="shared" si="0"/>
        <v>18</v>
      </c>
      <c r="B10" s="3">
        <v>43781</v>
      </c>
      <c r="C10" s="4">
        <v>98.837466430664065</v>
      </c>
      <c r="D10" s="4">
        <v>0.46775835752487183</v>
      </c>
      <c r="E10" s="4">
        <v>0.16747297570109368</v>
      </c>
      <c r="F10" s="4">
        <v>0.13748473674058914</v>
      </c>
      <c r="G10" s="4">
        <v>1.9258499145507813E-2</v>
      </c>
      <c r="H10" s="4">
        <v>3.3535104134066145E-41</v>
      </c>
      <c r="I10" s="4">
        <v>6.2871048459783195E-3</v>
      </c>
      <c r="J10" s="6"/>
      <c r="L10" s="22"/>
      <c r="N10" s="3">
        <v>43781</v>
      </c>
      <c r="O10" s="4">
        <v>98.798097519647513</v>
      </c>
      <c r="P10" s="4">
        <v>0.38508285653023494</v>
      </c>
      <c r="Q10" s="4">
        <v>0.18853589466639928</v>
      </c>
      <c r="R10" s="4">
        <v>8.3054315476190479E-2</v>
      </c>
      <c r="S10" s="4">
        <v>3.2348574677948596E-41</v>
      </c>
      <c r="T10" s="4">
        <v>2.4924439245036671E-2</v>
      </c>
      <c r="U10" s="4">
        <v>8.1104434849250881E-3</v>
      </c>
      <c r="V10" s="9"/>
      <c r="W10" s="6"/>
      <c r="X10" s="24"/>
    </row>
    <row r="11" spans="1:39" x14ac:dyDescent="0.3">
      <c r="A11" s="15">
        <f t="shared" si="0"/>
        <v>20</v>
      </c>
      <c r="B11" s="3">
        <v>43783</v>
      </c>
      <c r="C11" s="4">
        <v>99.233762105305985</v>
      </c>
      <c r="D11" s="4">
        <v>0.31271450008664814</v>
      </c>
      <c r="E11" s="4">
        <v>9.3004306689614347E-2</v>
      </c>
      <c r="F11" s="4">
        <v>0.1366896941548302</v>
      </c>
      <c r="G11" s="4">
        <v>2.3588634672619048E-2</v>
      </c>
      <c r="H11" s="4">
        <v>5.3552822854616822E-41</v>
      </c>
      <c r="I11" s="4">
        <v>5.2648859217740776E-3</v>
      </c>
      <c r="J11" s="5">
        <v>8.477926759596274</v>
      </c>
      <c r="L11" s="22"/>
      <c r="N11" s="3">
        <v>43783</v>
      </c>
      <c r="O11" s="4">
        <v>98.636896133422852</v>
      </c>
      <c r="P11" s="4">
        <v>0.19313627257943153</v>
      </c>
      <c r="Q11" s="4">
        <v>0.14615215137600898</v>
      </c>
      <c r="R11" s="4">
        <v>9.070412144064903E-2</v>
      </c>
      <c r="S11" s="4">
        <v>5.33344685100019E-3</v>
      </c>
      <c r="T11" s="4">
        <v>4.222086351364851E-2</v>
      </c>
      <c r="U11" s="4">
        <v>4.3894684815313665E-3</v>
      </c>
      <c r="V11" s="10">
        <v>189.9668986025859</v>
      </c>
      <c r="W11" s="5">
        <v>9.0401178026269555</v>
      </c>
      <c r="X11" s="24"/>
      <c r="Z11" s="1" t="s">
        <v>23</v>
      </c>
      <c r="AA11" s="10">
        <f>[1]!REFPROP("T","Methane","Pliq","mixed",14.7+AVERAGE(J6,W6,K23,W23,K40,W40))</f>
        <v>118.13771749390881</v>
      </c>
      <c r="AB11" s="10">
        <f>[1]!REFPROP("T","Methane","Pliq","mixed",14.7+AVERAGE($J$7,$W$7,$K$24,$W$24,$K$41,$W$41))</f>
        <v>117.64068143093039</v>
      </c>
      <c r="AC11" s="10">
        <f>[1]!REFPROP("T","Methane","Pliq","mixed",14.7+AVERAGE($J$8,$W$8,$K$25,$W$25,$K$42,$W$42))</f>
        <v>118.22855772586138</v>
      </c>
      <c r="AD11" s="10">
        <f>[1]!REFPROP("T","Methane","Pliq","mixed",14.7+AVERAGE($J$9,$W$9,$K$26,$W$26,$K$43,$W$43))</f>
        <v>117.97831806484609</v>
      </c>
      <c r="AE11" s="10">
        <f>[1]!REFPROP("T","Methane","Pliq","mixed",14.7+AVERAGE($J$11,$W$11,$K$28,$W$28,$K$45,$W$45))</f>
        <v>117.77271394340384</v>
      </c>
      <c r="AF11" s="10">
        <f>[1]!REFPROP("T","Methane","Pliq","mixed",14.7+AVERAGE($J$12,$W$12,$K$29,$W$29,$K$46,$W$46))</f>
        <v>118.90014037631494</v>
      </c>
      <c r="AG11" s="10">
        <f>[1]!REFPROP("T","Methane","Pliq","mixed",14.7+AVERAGE($J$13,$W$13,$K$30,$W$30,$K$47,$W$47))</f>
        <v>117.9523994724113</v>
      </c>
      <c r="AH11" s="10">
        <f>[1]!REFPROP("T","Methane","Pliq","mixed",14.7+AVERAGE($J$14,$W$14,$K$31,$W$31,$K$48,$W$48))</f>
        <v>120.72357170702499</v>
      </c>
      <c r="AI11" s="10">
        <f>[1]!REFPROP("T","Methane","Pliq","mixed",14.7+AVERAGE($J$15,$W$15,$K$32,$W$32,$K$49,$W$49))</f>
        <v>117.90910328487001</v>
      </c>
      <c r="AJ11" s="10">
        <f>[1]!REFPROP("T","Methane","Pliq","mixed",14.7+AVERAGE($J$16,$W$16,$K$33,$W$33,$K$50,$W$50))</f>
        <v>117.08991659284327</v>
      </c>
      <c r="AK11" s="10">
        <f>[1]!REFPROP("T","Methane","Pliq","mixed",14.7+AVERAGE($J$17,$W$17,$K$34,$W$34,$K$51,$W$51))</f>
        <v>118.10674390290508</v>
      </c>
      <c r="AL11" s="10">
        <f>[1]!REFPROP("T","Methane","Pliq","mixed",14.7+AVERAGE($J$18,$W$18,$K$35,$W$35,$K$52,$W$52))</f>
        <v>118.20927005946714</v>
      </c>
    </row>
    <row r="12" spans="1:39" x14ac:dyDescent="0.3">
      <c r="A12" s="15">
        <f t="shared" si="0"/>
        <v>24</v>
      </c>
      <c r="B12" s="3">
        <v>43787</v>
      </c>
      <c r="C12" s="4">
        <v>98.746924264090396</v>
      </c>
      <c r="D12" s="4">
        <v>0.44872045658883597</v>
      </c>
      <c r="E12" s="4">
        <v>0.13546282585178102</v>
      </c>
      <c r="F12" s="4">
        <v>0.11660621279761904</v>
      </c>
      <c r="G12" s="4">
        <v>2.5979272786602496E-41</v>
      </c>
      <c r="H12" s="4">
        <v>2.0809737433280264E-2</v>
      </c>
      <c r="I12" s="4">
        <v>1.0208054423509609E-2</v>
      </c>
      <c r="J12" s="5">
        <v>10.721272869185977</v>
      </c>
      <c r="L12" s="22"/>
      <c r="N12" s="3">
        <v>43787</v>
      </c>
      <c r="O12" s="4">
        <v>98.367879867553711</v>
      </c>
      <c r="P12" s="4">
        <v>0.34770277738571165</v>
      </c>
      <c r="Q12" s="4">
        <v>0.15514145307242871</v>
      </c>
      <c r="R12" s="4">
        <v>0.10605468749999999</v>
      </c>
      <c r="S12" s="4">
        <v>2.9500275400812479E-41</v>
      </c>
      <c r="T12" s="4">
        <v>0.10278354957699776</v>
      </c>
      <c r="U12" s="4">
        <v>4.6323302900418643E-3</v>
      </c>
      <c r="V12" s="10">
        <v>192.68787208116763</v>
      </c>
      <c r="W12" s="5">
        <v>10.770303652900676</v>
      </c>
      <c r="X12" s="24"/>
      <c r="Z12" s="1" t="s">
        <v>24</v>
      </c>
      <c r="AA12" s="10">
        <f>[1]!REFPROP("T","ethane","Pliq","mixed",14.7+AVERAGE(J6,W6,K23,W23,K40,W40))</f>
        <v>194.42105763059024</v>
      </c>
      <c r="AB12" s="10">
        <f>[1]!REFPROP("T","ethane","Pliq","mixed",14.7+AVERAGE($J$7,$W$7,$K$24,$W$24,$K$41,$W$41))</f>
        <v>193.66578808989362</v>
      </c>
      <c r="AC12" s="10">
        <f>[1]!REFPROP("T","ethane","Pliq","mixed",14.7+AVERAGE($J$8,$W$8,$K$25,$W$25,$K$42,$W$42))</f>
        <v>194.55906650458002</v>
      </c>
      <c r="AD12" s="10">
        <f>[1]!REFPROP("T","ethane","Pliq","mixed",14.7+AVERAGE($J$9,$W$9,$K$26,$W$26,$K$43,$W$43))</f>
        <v>194.17887009380124</v>
      </c>
      <c r="AE12" s="10">
        <f>[1]!REFPROP("T","ethane","Pliq","mixed",14.7+AVERAGE($J$11,$W$11,$K$28,$W$28,$K$45,$W$45))</f>
        <v>193.8664421807016</v>
      </c>
      <c r="AF12" s="10">
        <f>[1]!REFPROP("T","ethane","Pliq","mixed",14.7+AVERAGE($J$12,$W$12,$K$29,$W$29,$K$46,$W$46))</f>
        <v>195.57910897937109</v>
      </c>
      <c r="AG12" s="10">
        <f>[1]!REFPROP("T","ethane","Pliq","mixed",14.7+AVERAGE($J$13,$W$13,$K$30,$W$30,$K$47,$W$47))</f>
        <v>194.13948759034469</v>
      </c>
      <c r="AH12" s="10">
        <f>[1]!REFPROP("T","ethane","Pliq","mixed",14.7+AVERAGE($J$14,$W$14,$K$31,$W$31,$K$48,$W$48))</f>
        <v>198.34638462736302</v>
      </c>
      <c r="AI12" s="10">
        <f>[1]!REFPROP("T","ethane","Pliq","mixed",14.7+AVERAGE($J$15,$W$15,$K$32,$W$32,$K$49,$W$49))</f>
        <v>194.07369884370422</v>
      </c>
      <c r="AJ12" s="10">
        <f>[1]!REFPROP("T","ethane","Pliq","mixed",14.7+AVERAGE($J$16,$W$16,$K$33,$W$33,$K$50,$W$50))</f>
        <v>192.82858067855327</v>
      </c>
      <c r="AK12" s="10">
        <f>[1]!REFPROP("T","ethane","Pliq","mixed",14.7+AVERAGE($J$17,$W$17,$K$34,$W$34,$K$51,$W$51))</f>
        <v>194.37399914210999</v>
      </c>
      <c r="AL12" s="10">
        <f>[1]!REFPROP("T","ethane","Pliq","mixed",14.7+AVERAGE($J$15,$W$15,$K$32,$W$32,$K$49,$W$49))</f>
        <v>194.07369884370422</v>
      </c>
    </row>
    <row r="13" spans="1:39" x14ac:dyDescent="0.3">
      <c r="A13" s="15">
        <f t="shared" si="0"/>
        <v>26</v>
      </c>
      <c r="B13" s="3">
        <v>43789</v>
      </c>
      <c r="C13" s="4">
        <v>98.695245441637539</v>
      </c>
      <c r="D13" s="4">
        <v>0.58528241358305277</v>
      </c>
      <c r="E13" s="4">
        <v>0.1406125736079718</v>
      </c>
      <c r="F13" s="4">
        <v>0.13470004028395602</v>
      </c>
      <c r="G13" s="4">
        <v>9.1933571782551319E-4</v>
      </c>
      <c r="H13" s="4">
        <v>3.3893785978618418E-2</v>
      </c>
      <c r="I13" s="4">
        <v>5.6609507856692454E-41</v>
      </c>
      <c r="J13" s="5">
        <v>8.9130883761100996</v>
      </c>
      <c r="L13" s="22"/>
      <c r="N13" s="3">
        <v>43789</v>
      </c>
      <c r="O13" s="4">
        <v>98.276352731805105</v>
      </c>
      <c r="P13" s="4">
        <v>0.46628279591861527</v>
      </c>
      <c r="Q13" s="4">
        <v>0.11570224950188085</v>
      </c>
      <c r="R13" s="4">
        <v>7.8754625822368418E-2</v>
      </c>
      <c r="S13" s="4">
        <v>5.8120107601234607E-41</v>
      </c>
      <c r="T13" s="4">
        <v>0.13602487664473684</v>
      </c>
      <c r="U13" s="4">
        <v>3.5307927385186383E-41</v>
      </c>
      <c r="V13" s="10">
        <v>192.10895863016168</v>
      </c>
      <c r="W13" s="5">
        <v>9.3459432927336277</v>
      </c>
      <c r="X13" s="24"/>
    </row>
    <row r="14" spans="1:39" x14ac:dyDescent="0.3">
      <c r="A14" s="15">
        <f t="shared" si="0"/>
        <v>27</v>
      </c>
      <c r="B14" s="3">
        <v>43790</v>
      </c>
      <c r="C14" s="4">
        <v>98.780651855468747</v>
      </c>
      <c r="D14" s="4">
        <v>0.46261615554491681</v>
      </c>
      <c r="E14" s="4">
        <v>0.12123251855373382</v>
      </c>
      <c r="F14" s="4">
        <v>0.10198233127593995</v>
      </c>
      <c r="G14" s="4">
        <v>1.0375498235225678E-2</v>
      </c>
      <c r="H14" s="4">
        <v>6.005859375E-2</v>
      </c>
      <c r="I14" s="4">
        <v>2.0479603376516715E-41</v>
      </c>
      <c r="J14" s="5">
        <v>14.139587529873104</v>
      </c>
      <c r="L14" s="22"/>
      <c r="N14" s="3">
        <v>43790</v>
      </c>
      <c r="O14" s="4">
        <v>101.31457846505302</v>
      </c>
      <c r="P14" s="4">
        <v>0.66639071702957153</v>
      </c>
      <c r="Q14" s="4">
        <v>0.15967319018784024</v>
      </c>
      <c r="R14" s="4">
        <v>8.0043247767857137E-2</v>
      </c>
      <c r="S14" s="4">
        <v>4.2993505097942918E-41</v>
      </c>
      <c r="T14" s="4">
        <v>0.13802083333333334</v>
      </c>
      <c r="U14" s="4">
        <v>5.3003580585099794E-41</v>
      </c>
      <c r="V14" s="10">
        <v>191.70472128799906</v>
      </c>
      <c r="W14" s="5">
        <v>14.565146837541272</v>
      </c>
      <c r="X14" s="24"/>
      <c r="AA14" s="16"/>
    </row>
    <row r="15" spans="1:39" x14ac:dyDescent="0.3">
      <c r="A15" s="15">
        <f t="shared" si="0"/>
        <v>28</v>
      </c>
      <c r="B15" s="3">
        <v>43791</v>
      </c>
      <c r="C15" s="4">
        <v>99.871688842773438</v>
      </c>
      <c r="D15" s="4">
        <v>0.86347907781600952</v>
      </c>
      <c r="E15" s="4">
        <v>0.13257980346679688</v>
      </c>
      <c r="F15" s="4">
        <v>0.13925129175186157</v>
      </c>
      <c r="G15" s="4">
        <v>1.708984375E-2</v>
      </c>
      <c r="H15" s="4">
        <v>0</v>
      </c>
      <c r="I15" s="4">
        <v>8.5161111572412108E-41</v>
      </c>
      <c r="J15" s="5">
        <v>8.7414269889251592</v>
      </c>
      <c r="L15" s="22"/>
      <c r="N15" s="3">
        <v>43791</v>
      </c>
      <c r="O15" s="4">
        <v>97.049507141113281</v>
      </c>
      <c r="P15" s="4">
        <v>0.55053055286407471</v>
      </c>
      <c r="Q15" s="4">
        <v>0.12425544857978821</v>
      </c>
      <c r="R15" s="4">
        <v>8.4096170961856842E-2</v>
      </c>
      <c r="S15" s="4">
        <v>9.6462853252887726E-3</v>
      </c>
      <c r="T15" s="4">
        <v>1.52587890625E-3</v>
      </c>
      <c r="U15" s="4">
        <v>1.421056772671797E-41</v>
      </c>
      <c r="V15" s="10">
        <v>192.67497617116362</v>
      </c>
      <c r="W15" s="5">
        <v>9.2658525267751539</v>
      </c>
      <c r="X15" s="24"/>
    </row>
    <row r="16" spans="1:39" x14ac:dyDescent="0.3">
      <c r="A16" s="15">
        <f t="shared" si="0"/>
        <v>31</v>
      </c>
      <c r="B16" s="3">
        <v>43794</v>
      </c>
      <c r="C16" s="4">
        <v>81.742006937662765</v>
      </c>
      <c r="D16" s="4">
        <v>14.444990793863932</v>
      </c>
      <c r="E16" s="4">
        <v>0.25504495345410849</v>
      </c>
      <c r="F16" s="4">
        <v>9.3594522348472056E-2</v>
      </c>
      <c r="G16" s="4">
        <v>4.9874441964285712E-2</v>
      </c>
      <c r="H16" s="4">
        <v>4.392770407415946E-41</v>
      </c>
      <c r="I16" s="4">
        <v>2.9045310847106435E-2</v>
      </c>
      <c r="J16" s="5">
        <v>7.1105365223012278</v>
      </c>
      <c r="L16" s="22"/>
      <c r="N16" s="3">
        <v>43794</v>
      </c>
      <c r="O16" s="4">
        <v>47.267156691778276</v>
      </c>
      <c r="P16" s="4">
        <v>9.7594631285894486</v>
      </c>
      <c r="Q16" s="4">
        <v>3.7613092167746456E-2</v>
      </c>
      <c r="R16" s="4">
        <v>9.0905292059427923E-3</v>
      </c>
      <c r="S16" s="4">
        <v>2.4632568515482404E-2</v>
      </c>
      <c r="T16" s="4">
        <v>4.1339981059233349E-4</v>
      </c>
      <c r="U16" s="4">
        <v>3.8719757770498595E-3</v>
      </c>
      <c r="V16" s="10">
        <v>225.70522563854803</v>
      </c>
      <c r="W16" s="5">
        <v>8.0128316886920743</v>
      </c>
      <c r="X16" s="24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</row>
    <row r="17" spans="1:41" x14ac:dyDescent="0.3">
      <c r="A17" s="15">
        <f t="shared" si="0"/>
        <v>32</v>
      </c>
      <c r="B17" s="3">
        <v>43795</v>
      </c>
      <c r="C17" s="4">
        <v>8.1899829387664802</v>
      </c>
      <c r="D17" s="4">
        <v>89.5</v>
      </c>
      <c r="E17" s="4">
        <v>4.1432401889461517E-41</v>
      </c>
      <c r="F17" s="4">
        <v>0.15652638748288156</v>
      </c>
      <c r="G17" s="4">
        <v>0.63535156250000002</v>
      </c>
      <c r="H17" s="4">
        <v>4.1387770533372769E-41</v>
      </c>
      <c r="I17" s="4">
        <v>8.6619306122884161E-3</v>
      </c>
      <c r="J17" s="5">
        <v>9.2016940833147824</v>
      </c>
      <c r="L17" s="22"/>
      <c r="N17" s="3">
        <v>43795</v>
      </c>
      <c r="O17" s="4">
        <v>7.0005434036254881</v>
      </c>
      <c r="P17" s="4">
        <v>90.5</v>
      </c>
      <c r="Q17" s="4">
        <v>2.9034834115886994E-41</v>
      </c>
      <c r="R17" s="4">
        <v>0.20341978669166566</v>
      </c>
      <c r="S17" s="4">
        <v>0.69179687499999998</v>
      </c>
      <c r="T17" s="4">
        <v>8.5678891354980128E-42</v>
      </c>
      <c r="U17" s="4">
        <v>6.933767173904926E-4</v>
      </c>
      <c r="V17" s="10">
        <v>237.67055866435265</v>
      </c>
      <c r="W17" s="5">
        <v>9.6811657953957209</v>
      </c>
      <c r="X17" s="24"/>
      <c r="Z17" s="10"/>
      <c r="AA17" s="4">
        <f t="shared" ref="AA17:AG18" si="1">AA6-AA5</f>
        <v>-5.9769002129030468E-2</v>
      </c>
      <c r="AB17" s="4">
        <f t="shared" si="1"/>
        <v>-6.4144310264936166E-2</v>
      </c>
      <c r="AC17" s="4">
        <f t="shared" si="1"/>
        <v>-6.0503601324143119E-2</v>
      </c>
      <c r="AD17" s="4">
        <f t="shared" si="1"/>
        <v>-6.1076967306178176E-2</v>
      </c>
      <c r="AE17" s="4">
        <f t="shared" si="1"/>
        <v>-7.2853082770222954E-2</v>
      </c>
      <c r="AF17" s="4">
        <f t="shared" si="1"/>
        <v>1.1239974864966484</v>
      </c>
      <c r="AG17" s="4">
        <f t="shared" si="1"/>
        <v>3.5807568839679504</v>
      </c>
      <c r="AH17" s="10"/>
      <c r="AI17" s="10"/>
      <c r="AJ17" s="10"/>
      <c r="AK17" s="10"/>
      <c r="AL17" s="10">
        <f>ABS(AVERAGE(AA17:AD17))</f>
        <v>6.1373470256071982E-2</v>
      </c>
      <c r="AM17" s="18">
        <f>AL17/8.313</f>
        <v>7.382830537239502E-3</v>
      </c>
    </row>
    <row r="18" spans="1:41" x14ac:dyDescent="0.3">
      <c r="A18" s="15">
        <f t="shared" si="0"/>
        <v>33</v>
      </c>
      <c r="B18" s="3">
        <v>43796</v>
      </c>
      <c r="C18" s="4">
        <v>4.6420224207282182E-41</v>
      </c>
      <c r="D18" s="4">
        <v>100.59632110595703</v>
      </c>
      <c r="E18" s="4">
        <v>1.2468405705141393E-3</v>
      </c>
      <c r="F18" s="4">
        <v>0.19350522835003703</v>
      </c>
      <c r="G18" s="4">
        <v>0.97985197368421051</v>
      </c>
      <c r="H18" s="4">
        <v>0</v>
      </c>
      <c r="I18" s="4">
        <v>5.878992826718187E-41</v>
      </c>
      <c r="J18" s="5">
        <v>9.484559862885467</v>
      </c>
      <c r="L18" s="22"/>
      <c r="N18" s="3">
        <v>43796</v>
      </c>
      <c r="O18" s="4">
        <v>7.9991721537517858E-41</v>
      </c>
      <c r="P18" s="4">
        <v>100.07423561497738</v>
      </c>
      <c r="Q18" s="4">
        <v>1.4465633975832086E-2</v>
      </c>
      <c r="R18" s="4">
        <v>0.27618590938417537</v>
      </c>
      <c r="S18" s="4">
        <v>0.96751644736842102</v>
      </c>
      <c r="T18" s="4">
        <v>0</v>
      </c>
      <c r="U18" s="4">
        <v>4.6595681525525806E-41</v>
      </c>
      <c r="V18" s="10">
        <v>241.32017786809811</v>
      </c>
      <c r="W18" s="5">
        <v>9.8438149597534519</v>
      </c>
      <c r="X18" s="24"/>
      <c r="Z18" s="10"/>
      <c r="AA18" s="4">
        <f t="shared" si="1"/>
        <v>-2.2863192069110028E-2</v>
      </c>
      <c r="AB18" s="4">
        <f t="shared" si="1"/>
        <v>-2.2964776910555429E-2</v>
      </c>
      <c r="AC18" s="4">
        <f t="shared" si="1"/>
        <v>-2.5519578131451226E-2</v>
      </c>
      <c r="AD18" s="4">
        <f t="shared" si="1"/>
        <v>1.9910073757080227</v>
      </c>
      <c r="AE18" s="4">
        <f t="shared" si="1"/>
        <v>11.249717650716974</v>
      </c>
      <c r="AF18" s="4">
        <f t="shared" si="1"/>
        <v>16.022756543429267</v>
      </c>
      <c r="AG18" s="4">
        <f t="shared" si="1"/>
        <v>14.264401134845627</v>
      </c>
      <c r="AH18" s="10"/>
      <c r="AI18" s="10"/>
      <c r="AJ18" s="10"/>
      <c r="AK18" s="10"/>
    </row>
    <row r="19" spans="1:41" x14ac:dyDescent="0.3">
      <c r="X19" s="2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</row>
    <row r="20" spans="1:41" x14ac:dyDescent="0.3">
      <c r="C20" s="29" t="s">
        <v>9</v>
      </c>
      <c r="D20" s="29"/>
      <c r="E20" s="29"/>
      <c r="F20" s="29"/>
      <c r="G20" s="29"/>
      <c r="H20" s="29"/>
      <c r="I20" s="29"/>
      <c r="J20" s="29"/>
      <c r="O20" s="29" t="s">
        <v>10</v>
      </c>
      <c r="P20" s="29"/>
      <c r="Q20" s="29"/>
      <c r="R20" s="29"/>
      <c r="S20" s="29"/>
      <c r="T20" s="29"/>
      <c r="U20" s="29"/>
      <c r="V20" s="29"/>
      <c r="X20" s="20"/>
      <c r="Z20" s="10"/>
      <c r="AA20" s="5">
        <f t="shared" ref="AA20:AG20" si="2">AA7-AA5</f>
        <v>-8.2632194198140496E-2</v>
      </c>
      <c r="AB20" s="5">
        <f t="shared" si="2"/>
        <v>-8.7109087175491595E-2</v>
      </c>
      <c r="AC20" s="5">
        <f t="shared" si="2"/>
        <v>-8.6023179455594345E-2</v>
      </c>
      <c r="AD20" s="5">
        <f t="shared" si="2"/>
        <v>1.9299304084018445</v>
      </c>
      <c r="AE20" s="5">
        <f t="shared" si="2"/>
        <v>11.176864567946751</v>
      </c>
      <c r="AF20" s="5">
        <f t="shared" si="2"/>
        <v>17.146754029925916</v>
      </c>
      <c r="AG20" s="5">
        <f t="shared" si="2"/>
        <v>17.845158018813578</v>
      </c>
      <c r="AH20" s="10"/>
      <c r="AI20" s="10"/>
      <c r="AJ20" s="10"/>
      <c r="AK20" s="10"/>
      <c r="AL20" s="10">
        <f>ABS(AVERAGE(AA20:AC20))</f>
        <v>8.5254820276408808E-2</v>
      </c>
      <c r="AM20" s="18">
        <f>AL20/(2*8.313)</f>
        <v>5.1278010511493326E-3</v>
      </c>
    </row>
    <row r="21" spans="1:41" x14ac:dyDescent="0.3">
      <c r="C21" s="2" t="s">
        <v>0</v>
      </c>
      <c r="D21" s="2" t="s">
        <v>1</v>
      </c>
      <c r="E21" s="2" t="s">
        <v>2</v>
      </c>
      <c r="F21" s="2" t="s">
        <v>3</v>
      </c>
      <c r="G21" s="2" t="s">
        <v>4</v>
      </c>
      <c r="H21" s="2" t="s">
        <v>5</v>
      </c>
      <c r="I21" s="2" t="s">
        <v>6</v>
      </c>
      <c r="J21" s="2" t="s">
        <v>17</v>
      </c>
      <c r="K21" s="2" t="s">
        <v>13</v>
      </c>
      <c r="L21" s="21"/>
      <c r="M21" s="2"/>
      <c r="O21" s="2" t="s">
        <v>0</v>
      </c>
      <c r="P21" s="2" t="s">
        <v>1</v>
      </c>
      <c r="Q21" s="2" t="s">
        <v>2</v>
      </c>
      <c r="R21" s="2" t="s">
        <v>3</v>
      </c>
      <c r="S21" s="2" t="s">
        <v>4</v>
      </c>
      <c r="T21" s="2" t="s">
        <v>5</v>
      </c>
      <c r="U21" s="2" t="s">
        <v>6</v>
      </c>
      <c r="V21" s="2" t="s">
        <v>15</v>
      </c>
      <c r="W21" s="2" t="s">
        <v>13</v>
      </c>
      <c r="X21" s="20"/>
    </row>
    <row r="22" spans="1:41" x14ac:dyDescent="0.3">
      <c r="B22" s="3">
        <v>43763</v>
      </c>
      <c r="C22" s="4">
        <v>88.946907043457031</v>
      </c>
      <c r="D22" s="4">
        <v>10.577460606892904</v>
      </c>
      <c r="E22" s="4">
        <v>0.20380511879920959</v>
      </c>
      <c r="F22" s="4">
        <v>1.9246419270833332E-2</v>
      </c>
      <c r="G22" s="4">
        <v>1.2564509130624419E-41</v>
      </c>
      <c r="H22" s="4">
        <v>0.17252604166666666</v>
      </c>
      <c r="I22" s="4">
        <v>4.2041289427185055E-41</v>
      </c>
      <c r="J22" s="7"/>
      <c r="K22" s="7"/>
      <c r="N22" s="3">
        <v>43763</v>
      </c>
      <c r="O22" s="4">
        <v>89.38992563883464</v>
      </c>
      <c r="P22" s="4">
        <v>10.279386520385742</v>
      </c>
      <c r="Q22" s="4">
        <v>0.19892949859301248</v>
      </c>
      <c r="R22" s="4">
        <v>2.7669270833333332E-2</v>
      </c>
      <c r="S22" s="4">
        <v>4.447020676534807E-41</v>
      </c>
      <c r="T22" s="4">
        <v>0.11751302083333333</v>
      </c>
      <c r="U22" s="4">
        <v>4.7243376426246883E-41</v>
      </c>
      <c r="V22" s="7"/>
      <c r="W22" s="7"/>
      <c r="X22" s="20"/>
    </row>
    <row r="23" spans="1:41" x14ac:dyDescent="0.3">
      <c r="B23" s="3">
        <v>43768</v>
      </c>
      <c r="C23" s="4">
        <v>99.778405325753354</v>
      </c>
      <c r="D23" s="4">
        <v>0.3412388392857143</v>
      </c>
      <c r="E23" s="4">
        <v>6.3730520329506269E-41</v>
      </c>
      <c r="F23" s="4">
        <v>5.8930896577380952E-2</v>
      </c>
      <c r="G23" s="4">
        <v>4.6188599053600107E-41</v>
      </c>
      <c r="H23" s="4">
        <v>0.10566638764880952</v>
      </c>
      <c r="I23" s="4">
        <v>4.2339899457082842E-41</v>
      </c>
      <c r="J23" s="10">
        <v>128.51039090883552</v>
      </c>
      <c r="K23" s="5">
        <v>9.8343199392747849</v>
      </c>
      <c r="L23" s="23"/>
      <c r="N23" s="3">
        <v>43768</v>
      </c>
      <c r="O23" s="4">
        <v>87.584776015508737</v>
      </c>
      <c r="P23" s="4">
        <v>11.709085964021229</v>
      </c>
      <c r="Q23" s="4">
        <v>0.33341286721683683</v>
      </c>
      <c r="R23" s="4">
        <v>8.5053943452380959E-2</v>
      </c>
      <c r="S23" s="4">
        <v>4.0917648244291453E-41</v>
      </c>
      <c r="T23" s="4">
        <v>0.10818917410714286</v>
      </c>
      <c r="U23" s="4">
        <v>5.0401035694357107E-41</v>
      </c>
      <c r="V23" s="10">
        <v>119.98771681392401</v>
      </c>
      <c r="W23" s="5">
        <v>9.8837262322739505</v>
      </c>
      <c r="X23" s="24"/>
      <c r="AL23" s="1">
        <v>0</v>
      </c>
      <c r="AM23" s="4">
        <f>AVERAGE(AA5:AC5)</f>
        <v>120.00511379045308</v>
      </c>
    </row>
    <row r="24" spans="1:41" x14ac:dyDescent="0.3">
      <c r="B24" s="3">
        <v>43770</v>
      </c>
      <c r="C24" s="4">
        <v>99.920879545665926</v>
      </c>
      <c r="D24" s="4">
        <v>0.40271577380952384</v>
      </c>
      <c r="E24" s="4">
        <v>6.9597756999634278E-41</v>
      </c>
      <c r="F24" s="4">
        <v>7.6055617559523808E-2</v>
      </c>
      <c r="G24" s="4">
        <v>4.3053293832420774E-41</v>
      </c>
      <c r="H24" s="4">
        <v>4.5561290922619048E-2</v>
      </c>
      <c r="I24" s="4">
        <v>3.7245045154791013E-41</v>
      </c>
      <c r="J24" s="10">
        <v>131.19816586212846</v>
      </c>
      <c r="K24" s="5">
        <v>8.8583713089448999</v>
      </c>
      <c r="L24" s="23"/>
      <c r="N24" s="3">
        <v>43770</v>
      </c>
      <c r="O24" s="4">
        <v>86.835060119628906</v>
      </c>
      <c r="P24" s="4">
        <v>12.599757528305053</v>
      </c>
      <c r="Q24" s="4">
        <v>0.36855918467044829</v>
      </c>
      <c r="R24" s="4">
        <v>9.4067382812500003E-2</v>
      </c>
      <c r="S24" s="4">
        <v>1.7095140615530606E-41</v>
      </c>
      <c r="T24" s="4">
        <v>7.672119140625E-2</v>
      </c>
      <c r="U24" s="4">
        <v>3.8622167884181312E-41</v>
      </c>
      <c r="V24" s="10">
        <v>119.49571234749243</v>
      </c>
      <c r="W24" s="5">
        <v>8.8996236860527809</v>
      </c>
      <c r="X24" s="24"/>
      <c r="AL24" s="1">
        <v>8.3130000000000006</v>
      </c>
      <c r="AM24" s="4">
        <f>AVERAGE(AA6:AC6)</f>
        <v>119.94364148588038</v>
      </c>
      <c r="AN24" s="1">
        <f>ABS(AM24-AM23)/(AL24-AL23)</f>
        <v>7.3947196647062728E-3</v>
      </c>
    </row>
    <row r="25" spans="1:41" x14ac:dyDescent="0.3">
      <c r="B25" s="3">
        <v>43773</v>
      </c>
      <c r="C25" s="4">
        <v>99.273961385091141</v>
      </c>
      <c r="D25" s="4">
        <v>0.62072172619047616</v>
      </c>
      <c r="E25" s="4">
        <v>4.715536153698762E-41</v>
      </c>
      <c r="F25" s="4">
        <v>6.9603329613095233E-2</v>
      </c>
      <c r="G25" s="4">
        <v>5.7580488283577857E-41</v>
      </c>
      <c r="H25" s="4">
        <v>6.6516694568452384E-2</v>
      </c>
      <c r="I25" s="4">
        <v>5.1235675751108287E-41</v>
      </c>
      <c r="J25" s="10">
        <v>139.00726869620974</v>
      </c>
      <c r="K25" s="5">
        <v>9.8229473723737826</v>
      </c>
      <c r="L25" s="23"/>
      <c r="N25" s="3">
        <v>43773</v>
      </c>
      <c r="O25" s="4">
        <v>84.41943359375</v>
      </c>
      <c r="P25" s="4">
        <v>14.642975898016067</v>
      </c>
      <c r="Q25" s="4">
        <v>0.47297900063650949</v>
      </c>
      <c r="R25" s="4">
        <v>0.10457687292780195</v>
      </c>
      <c r="S25" s="4">
        <v>2.8673062721888223E-3</v>
      </c>
      <c r="T25" s="4">
        <v>8.5286458333333329E-2</v>
      </c>
      <c r="U25" s="4">
        <v>2.3893940486192262E-41</v>
      </c>
      <c r="V25" s="10">
        <v>120.27614774911356</v>
      </c>
      <c r="W25" s="5">
        <v>9.8466044572952072</v>
      </c>
      <c r="X25" s="24"/>
      <c r="AL25" s="1">
        <f>AL24+8.313</f>
        <v>16.626000000000001</v>
      </c>
      <c r="AM25" s="4">
        <f>AVERAGE(AA7:AC7)</f>
        <v>119.91985897017666</v>
      </c>
      <c r="AN25" s="15">
        <f>ABS(AM25-AM24)/(AL25-AL24)</f>
        <v>2.8608824375935321E-3</v>
      </c>
      <c r="AO25" s="15">
        <f>ABS(AM25-AM23)/(AL25-AL23)</f>
        <v>5.1278010511499024E-3</v>
      </c>
    </row>
    <row r="26" spans="1:41" x14ac:dyDescent="0.3">
      <c r="B26" s="3">
        <v>43776</v>
      </c>
      <c r="C26" s="4">
        <v>99.346909659249448</v>
      </c>
      <c r="D26" s="4">
        <v>0.44975923072724117</v>
      </c>
      <c r="E26" s="4">
        <v>0.20202479192188807</v>
      </c>
      <c r="F26" s="4">
        <v>7.9194568452380959E-2</v>
      </c>
      <c r="G26" s="4">
        <v>3.6486141943611674E-41</v>
      </c>
      <c r="H26" s="4">
        <v>2.0490373883928572E-2</v>
      </c>
      <c r="I26" s="4">
        <v>6.2537881879369249E-41</v>
      </c>
      <c r="J26" s="10">
        <v>143.489321027556</v>
      </c>
      <c r="K26" s="5">
        <v>9.3760376796744875</v>
      </c>
      <c r="L26" s="23"/>
      <c r="N26" s="3">
        <v>43776</v>
      </c>
      <c r="O26" s="4">
        <v>99.773557027180985</v>
      </c>
      <c r="P26" s="4">
        <v>0.13701143009322031</v>
      </c>
      <c r="Q26" s="4">
        <v>0.17006603451002211</v>
      </c>
      <c r="R26" s="4">
        <v>9.9283854166666671E-2</v>
      </c>
      <c r="S26" s="4">
        <v>3.8758380767763515E-41</v>
      </c>
      <c r="T26" s="4">
        <v>4.9630301339285712E-2</v>
      </c>
      <c r="U26" s="4">
        <v>4.583607239707496E-41</v>
      </c>
      <c r="V26" s="10">
        <v>122.33924810624461</v>
      </c>
      <c r="W26" s="5">
        <v>9.3814020980240169</v>
      </c>
      <c r="X26" s="24"/>
    </row>
    <row r="27" spans="1:41" x14ac:dyDescent="0.3">
      <c r="B27" s="3">
        <v>43781</v>
      </c>
      <c r="C27" s="4">
        <v>98.658175277709958</v>
      </c>
      <c r="D27" s="4">
        <v>0.38041866421699522</v>
      </c>
      <c r="E27" s="4">
        <v>0.18946614935994149</v>
      </c>
      <c r="F27" s="4">
        <v>9.4970703125E-2</v>
      </c>
      <c r="G27" s="4">
        <v>5.1797666500225759E-41</v>
      </c>
      <c r="H27" s="4">
        <v>3.5375911742448807E-2</v>
      </c>
      <c r="I27" s="4">
        <v>5.1539370324462652E-3</v>
      </c>
      <c r="J27" s="9"/>
      <c r="K27" s="6"/>
      <c r="L27" s="23"/>
      <c r="N27" s="3">
        <v>43781</v>
      </c>
      <c r="O27" s="4">
        <v>98.273419698079422</v>
      </c>
      <c r="P27" s="4">
        <v>0.49651600207601276</v>
      </c>
      <c r="Q27" s="4">
        <v>0.19101508245581672</v>
      </c>
      <c r="R27" s="4">
        <v>8.2449776785714288E-2</v>
      </c>
      <c r="S27" s="4">
        <v>3.6740244065142572E-41</v>
      </c>
      <c r="T27" s="4">
        <v>4.1326189324969335E-2</v>
      </c>
      <c r="U27" s="4">
        <v>9.2317064714041489E-4</v>
      </c>
      <c r="V27" s="9"/>
      <c r="W27" s="6"/>
      <c r="X27" s="24"/>
    </row>
    <row r="28" spans="1:41" x14ac:dyDescent="0.3">
      <c r="B28" s="3">
        <v>43783</v>
      </c>
      <c r="C28" s="4">
        <v>98.812770661853605</v>
      </c>
      <c r="D28" s="4">
        <v>0.19232791875089919</v>
      </c>
      <c r="E28" s="4">
        <v>0.12754159207854951</v>
      </c>
      <c r="F28" s="4">
        <v>0.10051703417585009</v>
      </c>
      <c r="G28" s="4">
        <v>2.1275111607142855E-3</v>
      </c>
      <c r="H28" s="4">
        <v>2.4346491233223959E-2</v>
      </c>
      <c r="I28" s="4">
        <v>3.7533385717930892E-3</v>
      </c>
      <c r="J28" s="10">
        <v>148.61992367876928</v>
      </c>
      <c r="K28" s="5">
        <v>9.0426390792512343</v>
      </c>
      <c r="L28" s="23"/>
      <c r="N28" s="3">
        <v>43783</v>
      </c>
      <c r="O28" s="4">
        <v>98.785093307495117</v>
      </c>
      <c r="P28" s="4">
        <v>0.27524067312479017</v>
      </c>
      <c r="Q28" s="4">
        <v>0.18532969653606415</v>
      </c>
      <c r="R28" s="4">
        <v>0.1180419921875</v>
      </c>
      <c r="S28" s="4">
        <v>3.7459090158791714E-41</v>
      </c>
      <c r="T28" s="4">
        <v>3.740793839097023E-2</v>
      </c>
      <c r="U28" s="4">
        <v>5.9085351298563179E-3</v>
      </c>
      <c r="V28" s="10">
        <v>132.72355512818439</v>
      </c>
      <c r="W28" s="5">
        <v>9.0461795953619237</v>
      </c>
      <c r="X28" s="24"/>
    </row>
    <row r="29" spans="1:41" x14ac:dyDescent="0.3">
      <c r="B29" s="3">
        <v>43787</v>
      </c>
      <c r="C29" s="4">
        <v>98.716665358770456</v>
      </c>
      <c r="D29" s="4">
        <v>0.36504237140927998</v>
      </c>
      <c r="E29" s="4">
        <v>0.15626394713208788</v>
      </c>
      <c r="F29" s="4">
        <v>8.0473400297619041E-2</v>
      </c>
      <c r="G29" s="4">
        <v>7.1648457209426197E-41</v>
      </c>
      <c r="H29" s="4">
        <v>8.8202708533832011E-2</v>
      </c>
      <c r="I29" s="4">
        <v>6.1257506188537392E-3</v>
      </c>
      <c r="J29" s="10">
        <v>156.88147268790522</v>
      </c>
      <c r="K29" s="5">
        <v>11.037290754156754</v>
      </c>
      <c r="L29" s="23"/>
      <c r="N29" s="3">
        <v>43787</v>
      </c>
      <c r="O29" s="4">
        <v>98.46936434791202</v>
      </c>
      <c r="P29" s="4">
        <v>0.35671413512456984</v>
      </c>
      <c r="Q29" s="4">
        <v>9.3181311019829335E-2</v>
      </c>
      <c r="R29" s="4">
        <v>8.0974165172803966E-2</v>
      </c>
      <c r="S29" s="4">
        <v>6.6785148477980071E-3</v>
      </c>
      <c r="T29" s="4">
        <v>6.0535059798331486E-2</v>
      </c>
      <c r="U29" s="4">
        <v>4.532328873340573E-3</v>
      </c>
      <c r="V29" s="10">
        <v>141.58494437982623</v>
      </c>
      <c r="W29" s="5">
        <v>11.092758839890887</v>
      </c>
      <c r="X29" s="24"/>
    </row>
    <row r="30" spans="1:41" x14ac:dyDescent="0.3">
      <c r="B30" s="3">
        <v>43789</v>
      </c>
      <c r="C30" s="4">
        <v>98.271109808058966</v>
      </c>
      <c r="D30" s="4">
        <v>0.48252096488362267</v>
      </c>
      <c r="E30" s="4">
        <v>0.14882762091500418</v>
      </c>
      <c r="F30" s="4">
        <v>8.9471726190476192E-2</v>
      </c>
      <c r="G30" s="4">
        <v>5.3301856972506079E-41</v>
      </c>
      <c r="H30" s="4">
        <v>0.12239583333333333</v>
      </c>
      <c r="I30" s="4">
        <v>5.7018233956892095E-41</v>
      </c>
      <c r="J30" s="10">
        <v>157.46663628637447</v>
      </c>
      <c r="K30" s="5">
        <v>9.3406861627510889</v>
      </c>
      <c r="L30" s="23"/>
      <c r="N30" s="3">
        <v>43789</v>
      </c>
      <c r="O30" s="4">
        <v>98.18090499074836</v>
      </c>
      <c r="P30" s="4">
        <v>0.51064787726653249</v>
      </c>
      <c r="Q30" s="4">
        <v>0.17116966765177877</v>
      </c>
      <c r="R30" s="4">
        <v>9.2991879111842105E-2</v>
      </c>
      <c r="S30" s="4">
        <v>3.5299003326545159E-41</v>
      </c>
      <c r="T30" s="4">
        <v>0.11312091507409748</v>
      </c>
      <c r="U30" s="4">
        <v>9.5674026708461742E-5</v>
      </c>
      <c r="V30" s="10">
        <v>142.55585223801626</v>
      </c>
      <c r="W30" s="5">
        <v>9.3367164931724371</v>
      </c>
      <c r="X30" s="24"/>
    </row>
    <row r="31" spans="1:41" x14ac:dyDescent="0.3">
      <c r="B31" s="3">
        <v>43790</v>
      </c>
      <c r="C31" s="4">
        <v>100.21635001046317</v>
      </c>
      <c r="D31" s="4">
        <v>0.59562180723462788</v>
      </c>
      <c r="E31" s="4">
        <v>0.1716582654487519</v>
      </c>
      <c r="F31" s="4">
        <v>6.5092540922619041E-2</v>
      </c>
      <c r="G31" s="4">
        <v>6.1940194720085564E-41</v>
      </c>
      <c r="H31" s="4">
        <v>0.13118219588484084</v>
      </c>
      <c r="I31" s="4">
        <v>1.0701556762103879E-4</v>
      </c>
      <c r="J31" s="10">
        <v>156.94633642537883</v>
      </c>
      <c r="K31" s="5">
        <v>14.583493148296663</v>
      </c>
      <c r="L31" s="23"/>
      <c r="N31" s="3">
        <v>43790</v>
      </c>
      <c r="O31" s="4">
        <v>99.730983552478605</v>
      </c>
      <c r="P31" s="4">
        <v>0.5281492329779125</v>
      </c>
      <c r="Q31" s="4">
        <v>0.18218098297005608</v>
      </c>
      <c r="R31" s="4">
        <v>6.8789527529761904E-2</v>
      </c>
      <c r="S31" s="4">
        <v>3.7451036029046761E-41</v>
      </c>
      <c r="T31" s="4">
        <v>0.12109375</v>
      </c>
      <c r="U31" s="4">
        <v>3.900554312547109E-41</v>
      </c>
      <c r="V31" s="10">
        <v>144.48563144210877</v>
      </c>
      <c r="W31" s="5">
        <v>14.615626014210344</v>
      </c>
      <c r="X31" s="24"/>
    </row>
    <row r="32" spans="1:41" x14ac:dyDescent="0.3">
      <c r="B32" s="3">
        <v>43791</v>
      </c>
      <c r="C32" s="4">
        <v>97.118217468261719</v>
      </c>
      <c r="D32" s="4">
        <v>0.52532052993774414</v>
      </c>
      <c r="E32" s="4">
        <v>0.10777056217193604</v>
      </c>
      <c r="F32" s="4">
        <v>9.1796875E-2</v>
      </c>
      <c r="G32" s="4">
        <v>9.1869127321135007E-42</v>
      </c>
      <c r="H32" s="4">
        <v>1.434326171875E-2</v>
      </c>
      <c r="I32" s="4">
        <v>2.2649187078882018E-41</v>
      </c>
      <c r="J32" s="10">
        <v>157.79311543366356</v>
      </c>
      <c r="K32" s="5">
        <v>9.2722361846110939</v>
      </c>
      <c r="L32" s="23"/>
      <c r="N32" s="3">
        <v>43791</v>
      </c>
      <c r="O32" s="4">
        <v>97.949501037597656</v>
      </c>
      <c r="P32" s="4">
        <v>0.59195828437805176</v>
      </c>
      <c r="Q32" s="4">
        <v>0.11329864710569382</v>
      </c>
      <c r="R32" s="4">
        <v>0.12064608931541443</v>
      </c>
      <c r="S32" s="4">
        <v>3.4942626953125E-3</v>
      </c>
      <c r="T32" s="4">
        <v>0</v>
      </c>
      <c r="U32" s="4">
        <v>5.6199074911746789E-41</v>
      </c>
      <c r="V32" s="10">
        <v>144.4931612407548</v>
      </c>
      <c r="W32" s="5">
        <v>9.2391377233944976</v>
      </c>
      <c r="X32" s="24"/>
    </row>
    <row r="33" spans="1:36" x14ac:dyDescent="0.3">
      <c r="B33" s="3">
        <v>43794</v>
      </c>
      <c r="C33" s="4">
        <v>79.639680044991636</v>
      </c>
      <c r="D33" s="4">
        <v>15.954045295715332</v>
      </c>
      <c r="E33" s="4">
        <v>0.28608340592611403</v>
      </c>
      <c r="F33" s="4">
        <v>6.7682228627659019E-2</v>
      </c>
      <c r="G33" s="4">
        <v>2.2454066068998406E-2</v>
      </c>
      <c r="H33" s="4">
        <v>2.1970106710103295E-2</v>
      </c>
      <c r="I33" s="4">
        <v>1.3022406824997492E-2</v>
      </c>
      <c r="J33" s="10">
        <v>204.44014651066243</v>
      </c>
      <c r="K33" s="5">
        <v>7.9807524669618886</v>
      </c>
      <c r="L33" s="23"/>
      <c r="N33" s="3">
        <v>43794</v>
      </c>
      <c r="O33" s="4">
        <v>79.623092288062679</v>
      </c>
      <c r="P33" s="4">
        <v>16.067433584304084</v>
      </c>
      <c r="Q33" s="4">
        <v>0.29905360085623606</v>
      </c>
      <c r="R33" s="4">
        <v>7.928345707200822E-2</v>
      </c>
      <c r="S33" s="4">
        <v>3.7134109685818352E-2</v>
      </c>
      <c r="T33" s="4">
        <v>1.0887997590803675E-2</v>
      </c>
      <c r="U33" s="4">
        <v>1.7763296053523107E-2</v>
      </c>
      <c r="V33" s="10">
        <v>193.81928288954595</v>
      </c>
      <c r="W33" s="5">
        <v>7.9614942050870781</v>
      </c>
      <c r="X33" s="24"/>
      <c r="Z33" s="25" t="s">
        <v>28</v>
      </c>
      <c r="AA33" s="27" t="s">
        <v>35</v>
      </c>
      <c r="AB33" s="27" t="s">
        <v>36</v>
      </c>
      <c r="AC33" s="27" t="s">
        <v>37</v>
      </c>
      <c r="AD33" s="27" t="s">
        <v>38</v>
      </c>
    </row>
    <row r="34" spans="1:36" x14ac:dyDescent="0.3">
      <c r="B34" s="3">
        <v>43795</v>
      </c>
      <c r="C34" s="4">
        <v>7.2159938812255859</v>
      </c>
      <c r="D34" s="4">
        <v>90.5</v>
      </c>
      <c r="E34" s="4">
        <v>3.8957965706182346E-41</v>
      </c>
      <c r="F34" s="4">
        <v>0.20169547838824137</v>
      </c>
      <c r="G34" s="4">
        <v>0.68377976190476186</v>
      </c>
      <c r="H34" s="4">
        <v>1.0115373057476144E-41</v>
      </c>
      <c r="I34" s="4">
        <v>6.9269217506405848E-4</v>
      </c>
      <c r="J34" s="10">
        <v>222.25852563251306</v>
      </c>
      <c r="K34" s="5">
        <v>9.6473163156101904</v>
      </c>
      <c r="L34" s="23"/>
      <c r="N34" s="3">
        <v>43795</v>
      </c>
      <c r="O34" s="4">
        <v>7.2973375082015988</v>
      </c>
      <c r="P34" s="4">
        <v>90</v>
      </c>
      <c r="Q34" s="4">
        <v>2.7378989785517572E-41</v>
      </c>
      <c r="R34" s="4">
        <v>0.18024528846144677</v>
      </c>
      <c r="S34" s="4">
        <v>0.67031249999999998</v>
      </c>
      <c r="T34" s="4">
        <v>2.3593381984144079E-41</v>
      </c>
      <c r="U34" s="4">
        <v>2.1321164269465951E-3</v>
      </c>
      <c r="V34" s="10">
        <v>214.75030871775664</v>
      </c>
      <c r="W34" s="5">
        <v>9.6091753011450347</v>
      </c>
      <c r="X34" s="24"/>
      <c r="Y34" s="38" t="str">
        <f>O38</f>
        <v>Methane</v>
      </c>
      <c r="Z34" s="19">
        <f>[1]!REFPROP("D",O38,"Pliq","mixed",$W$54+14.7)*1000</f>
        <v>412.53086749639215</v>
      </c>
      <c r="AA34" s="5">
        <f>[1]!REFPROP("HG",$O$38,"Pliq","mixed",14.7+$W$54)/1000</f>
        <v>57.397279692769239</v>
      </c>
      <c r="AB34" s="5">
        <f>[1]!REFPROP("HN",$O$38,"Pliq","mixed",14.7+$W$54)/1000</f>
        <v>50.109242316628659</v>
      </c>
      <c r="AC34" s="19">
        <f>AA34*Z34</f>
        <v>23678.149583591148</v>
      </c>
      <c r="AD34" s="19">
        <f>AB34*Z34</f>
        <v>20671.609202465745</v>
      </c>
    </row>
    <row r="35" spans="1:36" x14ac:dyDescent="0.3">
      <c r="B35" s="3">
        <v>43796</v>
      </c>
      <c r="C35" s="4">
        <v>8.2149090588269134E-41</v>
      </c>
      <c r="D35" s="4">
        <v>100.01951026916504</v>
      </c>
      <c r="E35" s="4">
        <v>7.3829349130392075E-3</v>
      </c>
      <c r="F35" s="4">
        <v>0.28085701912641525</v>
      </c>
      <c r="G35" s="4">
        <v>0.95625000000000004</v>
      </c>
      <c r="H35" s="4">
        <v>0</v>
      </c>
      <c r="I35" s="4">
        <v>4.4732740032639322E-41</v>
      </c>
      <c r="J35" s="10">
        <v>226.49204505284527</v>
      </c>
      <c r="K35" s="5">
        <v>9.7501522153706688</v>
      </c>
      <c r="L35" s="23"/>
      <c r="N35" s="3">
        <v>43796</v>
      </c>
      <c r="O35" s="4">
        <v>7.9367479947936528E-41</v>
      </c>
      <c r="P35" s="4">
        <v>100.11554798326995</v>
      </c>
      <c r="Q35" s="4">
        <v>2.3167932896237625E-2</v>
      </c>
      <c r="R35" s="4">
        <v>0.26195210924274043</v>
      </c>
      <c r="S35" s="4">
        <v>0.95250822368421051</v>
      </c>
      <c r="T35" s="4">
        <v>0</v>
      </c>
      <c r="U35" s="4">
        <v>4.5429063677700014E-41</v>
      </c>
      <c r="V35" s="10">
        <v>219.70164217462573</v>
      </c>
      <c r="W35" s="5">
        <v>9.6974736271782902</v>
      </c>
      <c r="X35" s="24"/>
      <c r="Y35" s="38" t="str">
        <f>P38</f>
        <v>Ethane</v>
      </c>
      <c r="Z35" s="19">
        <f>[1]!REFPROP("D",P38,"Pliq","mixed",$W$54+14.7)*1000</f>
        <v>531.01161728002046</v>
      </c>
      <c r="AA35" s="5">
        <f>[1]!REFPROP("HG",$P$38,"Pliq","mixed",14.7+$W$54)/1000</f>
        <v>52.464509607919695</v>
      </c>
      <c r="AB35" s="5">
        <f>[1]!REFPROP("HN",$P$38,"Pliq","mixed",14.7+$W$54)/1000</f>
        <v>47.582977458602485</v>
      </c>
      <c r="AC35" s="19">
        <f>AA35*Z35</f>
        <v>27859.26409670461</v>
      </c>
      <c r="AD35" s="19">
        <f>AB35*Z35</f>
        <v>25267.113815291264</v>
      </c>
    </row>
    <row r="37" spans="1:36" x14ac:dyDescent="0.3">
      <c r="C37" s="29" t="s">
        <v>11</v>
      </c>
      <c r="D37" s="29"/>
      <c r="E37" s="29"/>
      <c r="F37" s="29"/>
      <c r="G37" s="29"/>
      <c r="H37" s="29"/>
      <c r="I37" s="29"/>
      <c r="J37" s="29"/>
      <c r="O37" s="29" t="s">
        <v>12</v>
      </c>
      <c r="P37" s="29"/>
      <c r="Q37" s="29"/>
      <c r="R37" s="29"/>
      <c r="S37" s="29"/>
      <c r="T37" s="29"/>
      <c r="U37" s="29"/>
      <c r="V37" s="29"/>
    </row>
    <row r="38" spans="1:36" x14ac:dyDescent="0.3">
      <c r="C38" s="2" t="s">
        <v>0</v>
      </c>
      <c r="D38" s="2" t="s">
        <v>1</v>
      </c>
      <c r="E38" s="2" t="s">
        <v>2</v>
      </c>
      <c r="F38" s="2" t="s">
        <v>3</v>
      </c>
      <c r="G38" s="2" t="s">
        <v>4</v>
      </c>
      <c r="H38" s="2" t="s">
        <v>5</v>
      </c>
      <c r="I38" s="2" t="s">
        <v>6</v>
      </c>
      <c r="J38" s="2" t="s">
        <v>18</v>
      </c>
      <c r="K38" s="2" t="s">
        <v>13</v>
      </c>
      <c r="L38" s="21"/>
      <c r="M38" s="2"/>
      <c r="O38" s="2" t="s">
        <v>0</v>
      </c>
      <c r="P38" s="2" t="s">
        <v>1</v>
      </c>
      <c r="Q38" s="2" t="s">
        <v>2</v>
      </c>
      <c r="R38" s="2" t="s">
        <v>3</v>
      </c>
      <c r="S38" s="2" t="s">
        <v>4</v>
      </c>
      <c r="T38" s="2" t="s">
        <v>5</v>
      </c>
      <c r="U38" s="2" t="s">
        <v>6</v>
      </c>
      <c r="V38" s="2" t="s">
        <v>16</v>
      </c>
      <c r="W38" s="2" t="s">
        <v>13</v>
      </c>
      <c r="X38" s="25" t="s">
        <v>28</v>
      </c>
      <c r="Y38" s="25" t="s">
        <v>34</v>
      </c>
      <c r="Z38" s="1" t="s">
        <v>35</v>
      </c>
      <c r="AA38" s="27" t="s">
        <v>36</v>
      </c>
      <c r="AB38" s="27" t="s">
        <v>37</v>
      </c>
      <c r="AC38" s="27" t="s">
        <v>38</v>
      </c>
    </row>
    <row r="39" spans="1:36" x14ac:dyDescent="0.3">
      <c r="A39" s="10"/>
      <c r="B39" s="3">
        <v>43763</v>
      </c>
      <c r="C39" s="4">
        <v>89.166882832845047</v>
      </c>
      <c r="D39" s="4">
        <v>10.308525403340658</v>
      </c>
      <c r="E39" s="4">
        <v>0.22207202514012656</v>
      </c>
      <c r="F39" s="4">
        <v>2.1565755208333332E-2</v>
      </c>
      <c r="G39" s="4">
        <v>5.0975034236743871E-41</v>
      </c>
      <c r="H39" s="4">
        <v>0.13541666666666666</v>
      </c>
      <c r="I39" s="4">
        <v>4.1895554386895274E-41</v>
      </c>
      <c r="J39" s="6"/>
      <c r="K39" s="6"/>
      <c r="L39" s="23"/>
      <c r="M39" s="1">
        <v>0</v>
      </c>
      <c r="N39" s="3">
        <v>43763</v>
      </c>
      <c r="O39" s="4">
        <v>89.901802062988281</v>
      </c>
      <c r="P39" s="4">
        <v>9.9945166905721035</v>
      </c>
      <c r="Q39" s="4">
        <v>0.14130654434363046</v>
      </c>
      <c r="R39" s="4">
        <v>2.25830078125E-2</v>
      </c>
      <c r="S39" s="4">
        <v>4.6880440123986755E-41</v>
      </c>
      <c r="T39" s="4">
        <v>0.1748046875</v>
      </c>
      <c r="U39" s="4">
        <v>4.0485848131784508E-41</v>
      </c>
      <c r="V39" s="7"/>
      <c r="W39" s="7"/>
      <c r="X39" s="7"/>
      <c r="AD39" s="32"/>
      <c r="AE39" s="36" t="s">
        <v>39</v>
      </c>
      <c r="AI39" s="4"/>
      <c r="AJ39" s="18"/>
    </row>
    <row r="40" spans="1:36" x14ac:dyDescent="0.3">
      <c r="A40" s="10"/>
      <c r="B40" s="3">
        <v>43768</v>
      </c>
      <c r="C40" s="4">
        <v>87.392544700985866</v>
      </c>
      <c r="D40" s="4">
        <v>11.925789061046782</v>
      </c>
      <c r="E40" s="4">
        <v>0.3025591912723723</v>
      </c>
      <c r="F40" s="4">
        <v>9.423828125E-2</v>
      </c>
      <c r="G40" s="4">
        <v>6.0484712715140191E-41</v>
      </c>
      <c r="H40" s="4">
        <v>8.1310453869047616E-2</v>
      </c>
      <c r="I40" s="4">
        <v>1.7168375142416153E-41</v>
      </c>
      <c r="J40" s="10">
        <v>120.01058000599312</v>
      </c>
      <c r="K40" s="5">
        <v>9.8706370515010988</v>
      </c>
      <c r="L40" s="23"/>
      <c r="M40" s="15">
        <f>M39+(N40-N39)</f>
        <v>5</v>
      </c>
      <c r="N40" s="3">
        <v>43768</v>
      </c>
      <c r="O40" s="4">
        <v>87.521929423014328</v>
      </c>
      <c r="P40" s="4">
        <v>11.825703303019205</v>
      </c>
      <c r="Q40" s="4">
        <v>0.35071173310279846</v>
      </c>
      <c r="R40" s="4">
        <v>0.10953776041666667</v>
      </c>
      <c r="S40" s="4">
        <v>5.0492987565016134E-41</v>
      </c>
      <c r="T40" s="4">
        <v>6.2337239583333336E-2</v>
      </c>
      <c r="U40" s="4">
        <v>7.20944704920713E-41</v>
      </c>
      <c r="V40" s="10">
        <v>120.07034900812215</v>
      </c>
      <c r="W40" s="5">
        <v>9.8632877983622436</v>
      </c>
      <c r="X40" s="19">
        <f>[1]!REFPROP("D",[1]!FluidString10($C$4:$I$4,O40:U40,"mass"),"Pliq","mixed",14.7+$W$54)*1000</f>
        <v>431.95601704541122</v>
      </c>
      <c r="Y40" s="4">
        <f>[1]!REFPROP("D",[1]!FluidString10($C$4:$I$4,O6:U6,"mass"),"TP","mixed",AVERAGE(V40,V6),14.7+$W$54)*1000</f>
        <v>2.2440956588395093</v>
      </c>
      <c r="Z40" s="5">
        <f>[1]!REFPROP("HG",[1]!FluidString10($C$4:$I$4,O40:U40,"mass"),"Pliq","mixed",14.7+$W$54)/1000</f>
        <v>56.872211505203708</v>
      </c>
      <c r="AA40" s="5">
        <f>[1]!REFPROP("HN",[1]!FluidString10($C$4:$I$4,O40:U40,"mass"),"Pliq","mixed",14.7+$W$54)/1000</f>
        <v>49.795161283873512</v>
      </c>
      <c r="AB40" s="19">
        <f>Z40*X40</f>
        <v>24566.293962352003</v>
      </c>
      <c r="AC40" s="19">
        <f>AA40*X40</f>
        <v>21509.319536315867</v>
      </c>
      <c r="AD40" s="40">
        <f>1-O40/O39</f>
        <v>2.6471912524139718E-2</v>
      </c>
      <c r="AE40" s="39">
        <f>ABS(AD40/(M40-M39))</f>
        <v>5.2943825048279436E-3</v>
      </c>
      <c r="AF40" s="41">
        <f>AE40/22.2</f>
        <v>2.3848569841567315E-4</v>
      </c>
      <c r="AI40" s="5"/>
      <c r="AJ40" s="18"/>
    </row>
    <row r="41" spans="1:36" x14ac:dyDescent="0.3">
      <c r="A41" s="10"/>
      <c r="B41" s="3">
        <v>43770</v>
      </c>
      <c r="C41" s="4">
        <v>87.269102913992739</v>
      </c>
      <c r="D41" s="4">
        <v>11.895351001194545</v>
      </c>
      <c r="E41" s="4">
        <v>0.35421864191691083</v>
      </c>
      <c r="F41" s="4">
        <v>0.10700334821428571</v>
      </c>
      <c r="G41" s="4">
        <v>3.270176861945675E-41</v>
      </c>
      <c r="H41" s="4">
        <v>6.9986979166666671E-2</v>
      </c>
      <c r="I41" s="4">
        <v>6.5670384503619927E-41</v>
      </c>
      <c r="J41" s="10">
        <v>119.51867712440298</v>
      </c>
      <c r="K41" s="5">
        <v>8.8914697701614962</v>
      </c>
      <c r="L41" s="23"/>
      <c r="M41" s="1">
        <f>M40+(N41-N40)</f>
        <v>7</v>
      </c>
      <c r="N41" s="3">
        <v>43770</v>
      </c>
      <c r="O41" s="4">
        <v>86.987574768066409</v>
      </c>
      <c r="P41" s="4">
        <v>12.541083097457886</v>
      </c>
      <c r="Q41" s="4">
        <v>0.32529001235961913</v>
      </c>
      <c r="R41" s="4">
        <v>0.1383945181965828</v>
      </c>
      <c r="S41" s="4">
        <v>1.3918312266469001E-3</v>
      </c>
      <c r="T41" s="4">
        <v>1.57470703125E-2</v>
      </c>
      <c r="U41" s="4">
        <v>3.2945367675355042E-41</v>
      </c>
      <c r="V41" s="10">
        <v>119.58282143466792</v>
      </c>
      <c r="W41" s="5">
        <v>8.8864272169129386</v>
      </c>
      <c r="X41" s="19">
        <f>[1]!REFPROP("D",[1]!FluidString10($C$4:$I$4,O41:U41,"mass"),"Pliq","mixed",14.7+$W$54)*1000</f>
        <v>432.97005778217664</v>
      </c>
      <c r="Y41" s="4">
        <f>[1]!REFPROP("D",[1]!FluidString10($C$4:$I$4,O7:U7,"mass"),"TP","mixed",AVERAGE(V41,V7),14.7+$W$54)*1000</f>
        <v>2.2526669972870255</v>
      </c>
      <c r="Z41" s="5">
        <f>[1]!REFPROP("HG",[1]!FluidString10($C$4:$I$4,O41:U41,"mass"),"Pliq","mixed",14.7+$W$54)/1000</f>
        <v>56.845817172571046</v>
      </c>
      <c r="AA41" s="5">
        <f>[1]!REFPROP("HN",[1]!FluidString10($C$4:$I$4,O41:U41,"mass"),"Pliq","mixed",14.7+$W$54)/1000</f>
        <v>49.779636323656099</v>
      </c>
      <c r="AB41" s="19">
        <f t="shared" ref="AB41:AB52" si="3">Z41*X41</f>
        <v>24612.536745883135</v>
      </c>
      <c r="AC41" s="19">
        <f t="shared" ref="AC41:AC52" si="4">AA41*X41</f>
        <v>21553.09201542912</v>
      </c>
      <c r="AD41" s="40">
        <f>1-O41/O40</f>
        <v>6.1053801998040003E-3</v>
      </c>
      <c r="AE41" s="39">
        <f>ABS(AD41/(M41-M40))</f>
        <v>3.0526900999020001E-3</v>
      </c>
      <c r="AF41" s="41">
        <f t="shared" ref="AF41:AF52" si="5">AE41/22.2</f>
        <v>1.3750856305864867E-4</v>
      </c>
      <c r="AI41" s="5"/>
      <c r="AJ41" s="18"/>
    </row>
    <row r="42" spans="1:36" x14ac:dyDescent="0.3">
      <c r="A42" s="10"/>
      <c r="B42" s="3">
        <v>43773</v>
      </c>
      <c r="C42" s="4">
        <v>85.209820556640622</v>
      </c>
      <c r="D42" s="4">
        <v>13.988741683959962</v>
      </c>
      <c r="E42" s="4">
        <v>0.52573180198669434</v>
      </c>
      <c r="F42" s="4">
        <v>0.14033203124999999</v>
      </c>
      <c r="G42" s="4">
        <v>6.6953760365746899E-41</v>
      </c>
      <c r="H42" s="4">
        <v>0.10400390625</v>
      </c>
      <c r="I42" s="4">
        <v>6.1260424835041597E-41</v>
      </c>
      <c r="J42" s="10">
        <v>120.30166732724501</v>
      </c>
      <c r="K42" s="5">
        <v>9.8165637145378426</v>
      </c>
      <c r="L42" s="23"/>
      <c r="M42" s="15">
        <f t="shared" ref="M42:M52" si="6">M41+(N42-N41)</f>
        <v>10</v>
      </c>
      <c r="N42" s="3">
        <v>43773</v>
      </c>
      <c r="O42" s="4">
        <v>84.958346939086908</v>
      </c>
      <c r="P42" s="4">
        <v>14.004932641983032</v>
      </c>
      <c r="Q42" s="4">
        <v>0.51330948472023008</v>
      </c>
      <c r="R42" s="4">
        <v>0.11008300781249999</v>
      </c>
      <c r="S42" s="4">
        <v>6.7352289649000869E-41</v>
      </c>
      <c r="T42" s="4">
        <v>0.10478515625</v>
      </c>
      <c r="U42" s="4">
        <v>3.6137175252470894E-41</v>
      </c>
      <c r="V42" s="10">
        <v>120.36217092856916</v>
      </c>
      <c r="W42" s="5">
        <v>9.7862011066795063</v>
      </c>
      <c r="X42" s="19">
        <f>[1]!REFPROP("D",[1]!FluidString10($C$4:$I$4,O42:U42,"mass"),"Pliq","mixed",14.7+$W$54)*1000</f>
        <v>435.94725106677498</v>
      </c>
      <c r="Y42" s="4">
        <f>[1]!REFPROP("D",[1]!FluidString10($C$4:$I$4,O8:U8,"mass"),"TP","mixed",AVERAGE(V42,V8),14.7+$W$54)*1000</f>
        <v>2.2036667987823448</v>
      </c>
      <c r="Z42" s="5">
        <f>[1]!REFPROP("HG",[1]!FluidString10($C$4:$I$4,O42:U42,"mass"),"Pliq","mixed",14.7+$W$54)/1000</f>
        <v>56.767638895156907</v>
      </c>
      <c r="AA42" s="5">
        <f>[1]!REFPROP("HN",[1]!FluidString10($C$4:$I$4,O42:U42,"mass"),"Pliq","mixed",14.7+$W$54)/1000</f>
        <v>49.732425400227847</v>
      </c>
      <c r="AB42" s="19">
        <f t="shared" si="3"/>
        <v>24747.696125894989</v>
      </c>
      <c r="AC42" s="19">
        <f t="shared" si="4"/>
        <v>21680.714142112785</v>
      </c>
      <c r="AD42" s="40">
        <f>1-O42/O41</f>
        <v>2.3327789450274916E-2</v>
      </c>
      <c r="AE42" s="39">
        <f>ABS(AD42/(M42-M41))</f>
        <v>7.7759298167583051E-3</v>
      </c>
      <c r="AF42" s="41">
        <f t="shared" si="5"/>
        <v>3.5026710886298674E-4</v>
      </c>
      <c r="AI42" s="5"/>
      <c r="AJ42" s="18"/>
    </row>
    <row r="43" spans="1:36" x14ac:dyDescent="0.3">
      <c r="A43" s="10"/>
      <c r="B43" s="3">
        <v>43776</v>
      </c>
      <c r="C43" s="4">
        <v>84.265075302124018</v>
      </c>
      <c r="D43" s="4">
        <v>14.793861389160156</v>
      </c>
      <c r="E43" s="4">
        <v>1.0536968111991882</v>
      </c>
      <c r="F43" s="4">
        <v>0.12787385918200017</v>
      </c>
      <c r="G43" s="4">
        <v>5.6784001085907219E-2</v>
      </c>
      <c r="H43" s="4">
        <v>5.9677319414913652E-2</v>
      </c>
      <c r="I43" s="4">
        <v>9.6974952612072229E-4</v>
      </c>
      <c r="J43" s="10">
        <v>120.34824073053659</v>
      </c>
      <c r="K43" s="5">
        <v>9.3974953530726051</v>
      </c>
      <c r="L43" s="23"/>
      <c r="M43" s="15">
        <f t="shared" si="6"/>
        <v>13</v>
      </c>
      <c r="N43" s="3">
        <v>43776</v>
      </c>
      <c r="O43" s="4">
        <v>83.267537434895829</v>
      </c>
      <c r="P43" s="4">
        <v>15.768824259440104</v>
      </c>
      <c r="Q43" s="4">
        <v>1.1430285771687825</v>
      </c>
      <c r="R43" s="4">
        <v>0.13776368896166483</v>
      </c>
      <c r="S43" s="4">
        <v>5.5544968694448471E-2</v>
      </c>
      <c r="T43" s="4">
        <v>4.5979817708333336E-2</v>
      </c>
      <c r="U43" s="4">
        <v>5.651670256366041E-41</v>
      </c>
      <c r="V43" s="10">
        <v>120.40931769784277</v>
      </c>
      <c r="W43" s="5">
        <v>9.3700831753065099</v>
      </c>
      <c r="X43" s="19">
        <f>[1]!REFPROP("D",[1]!FluidString10($C$4:$I$4,O43:U43,"mass"),"Pliq","mixed",14.7+$W$54)*1000</f>
        <v>439.98316056288172</v>
      </c>
      <c r="Y43" s="4">
        <f>[1]!REFPROP("D",[1]!FluidString10($C$4:$I$4,O9:U9,"mass"),"TP","mixed",AVERAGE(V43,V9),14.7+$W$54)*1000</f>
        <v>2.1781343758988854</v>
      </c>
      <c r="Z43" s="5">
        <f>[1]!REFPROP("HG",[1]!FluidString10($C$4:$I$4,O43:U43,"mass"),"Pliq","mixed",14.7+$W$54)/1000</f>
        <v>56.661236840419662</v>
      </c>
      <c r="AA43" s="5">
        <f>[1]!REFPROP("HN",[1]!FluidString10($C$4:$I$4,O43:U43,"mass"),"Pliq","mixed",14.7+$W$54)/1000</f>
        <v>49.667788214469489</v>
      </c>
      <c r="AB43" s="19">
        <f t="shared" si="3"/>
        <v>24929.990066449835</v>
      </c>
      <c r="AC43" s="19">
        <f t="shared" si="4"/>
        <v>21852.990436770135</v>
      </c>
      <c r="AD43" s="40">
        <f>1-O43/O42</f>
        <v>1.9901629034794532E-2</v>
      </c>
      <c r="AE43" s="39">
        <f>ABS(AD43/(M43-M42))</f>
        <v>6.6338763449315108E-3</v>
      </c>
      <c r="AF43" s="41">
        <f t="shared" si="5"/>
        <v>2.9882325878069867E-4</v>
      </c>
      <c r="AI43" s="5"/>
      <c r="AJ43" s="18"/>
    </row>
    <row r="44" spans="1:36" x14ac:dyDescent="0.3">
      <c r="A44" s="10"/>
      <c r="B44" s="3">
        <v>43781</v>
      </c>
      <c r="C44" s="4">
        <v>77.91225941975911</v>
      </c>
      <c r="D44" s="4">
        <v>19.990163530622208</v>
      </c>
      <c r="E44" s="4">
        <v>1.3540494385219755</v>
      </c>
      <c r="F44" s="4">
        <v>0.14242217193047205</v>
      </c>
      <c r="G44" s="4">
        <v>0.11574651088033404</v>
      </c>
      <c r="H44" s="4">
        <v>7.2437810223727001E-2</v>
      </c>
      <c r="I44" s="4">
        <v>5.0938397291160767E-3</v>
      </c>
      <c r="J44" s="9"/>
      <c r="K44" s="6"/>
      <c r="L44" s="23"/>
      <c r="M44" s="15">
        <f t="shared" si="6"/>
        <v>18</v>
      </c>
      <c r="N44" s="3">
        <v>43781</v>
      </c>
      <c r="O44" s="4">
        <v>79.259360122680661</v>
      </c>
      <c r="P44" s="4">
        <v>18.703806591033935</v>
      </c>
      <c r="Q44" s="4">
        <v>1.2351290285587311</v>
      </c>
      <c r="R44" s="4">
        <v>0.1344663079828024</v>
      </c>
      <c r="S44" s="4">
        <v>0.1072063259780407</v>
      </c>
      <c r="T44" s="4">
        <v>5.0394229078665378E-2</v>
      </c>
      <c r="U44" s="4">
        <v>4.4754651316907257E-3</v>
      </c>
      <c r="V44" s="9"/>
      <c r="W44" s="6"/>
      <c r="X44" s="19">
        <f>[1]!REFPROP("D",[1]!FluidString10($C$4:$I$4,O44:U44,"mass"),"Pliq","mixed",14.7+$W$54)*1000</f>
        <v>445.46138428830244</v>
      </c>
      <c r="Y44" s="37">
        <v>2.1579999999999999</v>
      </c>
      <c r="Z44" s="5">
        <f>[1]!REFPROP("HG",[1]!FluidString10($C$4:$I$4,O44:U44,"mass"),"Pliq","mixed",14.7+$W$54)/1000</f>
        <v>56.519823237395194</v>
      </c>
      <c r="AA44" s="5">
        <f>[1]!REFPROP("HN",[1]!FluidString10($C$4:$I$4,O44:U44,"mass"),"Pliq","mixed",14.7+$W$54)/1000</f>
        <v>49.582617781134807</v>
      </c>
      <c r="AB44" s="19">
        <f t="shared" si="3"/>
        <v>25177.398699060228</v>
      </c>
      <c r="AC44" s="19">
        <f t="shared" si="4"/>
        <v>22087.141553422109</v>
      </c>
      <c r="AD44" s="40">
        <f>1-O44/O43</f>
        <v>4.8136133668526315E-2</v>
      </c>
      <c r="AE44" s="39">
        <f>ABS(AD44/(M44-M43))</f>
        <v>9.6272267337052624E-3</v>
      </c>
      <c r="AF44" s="41">
        <f t="shared" si="5"/>
        <v>4.3365886187861542E-4</v>
      </c>
      <c r="AI44" s="5"/>
      <c r="AJ44" s="18"/>
    </row>
    <row r="45" spans="1:36" x14ac:dyDescent="0.3">
      <c r="A45" s="10"/>
      <c r="B45" s="3">
        <v>43783</v>
      </c>
      <c r="C45" s="4">
        <v>73.808697128295904</v>
      </c>
      <c r="D45" s="4">
        <v>23.724659538269044</v>
      </c>
      <c r="E45" s="4">
        <v>1.5128600597381592</v>
      </c>
      <c r="F45" s="4">
        <v>0.17097557261586188</v>
      </c>
      <c r="G45" s="4">
        <v>0.13949589543044566</v>
      </c>
      <c r="H45" s="4">
        <v>7.6947111636400223E-2</v>
      </c>
      <c r="I45" s="4">
        <v>4.1743633890291678E-3</v>
      </c>
      <c r="J45" s="10">
        <v>121.47383747746741</v>
      </c>
      <c r="K45" s="5">
        <v>9.053528848500779</v>
      </c>
      <c r="L45" s="23"/>
      <c r="M45" s="15">
        <f t="shared" si="6"/>
        <v>20</v>
      </c>
      <c r="N45" s="3">
        <v>43783</v>
      </c>
      <c r="O45" s="4">
        <v>76.250883483886724</v>
      </c>
      <c r="P45" s="4">
        <v>21.420160293579102</v>
      </c>
      <c r="Q45" s="4">
        <v>1.4153760552406311</v>
      </c>
      <c r="R45" s="4">
        <v>0.17476854845881462</v>
      </c>
      <c r="S45" s="4">
        <v>0.11434045769274234</v>
      </c>
      <c r="T45" s="4">
        <v>6.356129134073854E-2</v>
      </c>
      <c r="U45" s="4">
        <v>2.5448419466556514E-3</v>
      </c>
      <c r="V45" s="10">
        <v>121.54669056023764</v>
      </c>
      <c r="W45" s="5">
        <v>8.9829867472044675</v>
      </c>
      <c r="X45" s="19">
        <f>[1]!REFPROP("D",[1]!FluidString10($C$4:$I$4,O45:U45,"mass"),"Pliq","mixed",14.7+$W$54)*1000</f>
        <v>450.59381988029946</v>
      </c>
      <c r="Y45" s="4">
        <f>[1]!REFPROP("D",[1]!FluidString10($C$4:$I$4,O11:U11,"mass"),"TP","mixed",AVERAGE(V45,V11),14.7+$W$54)*1000</f>
        <v>2.1501418950790168</v>
      </c>
      <c r="Z45" s="5">
        <f>[1]!REFPROP("HG",[1]!FluidString10($C$4:$I$4,O45:U45,"mass"),"Pliq","mixed",14.7+$W$54)/1000</f>
        <v>56.391703259168921</v>
      </c>
      <c r="AA45" s="5">
        <f>[1]!REFPROP("HN",[1]!FluidString10($C$4:$I$4,O45:U45,"mass"),"Pliq","mixed",14.7+$W$54)/1000</f>
        <v>49.506211122722476</v>
      </c>
      <c r="AB45" s="19">
        <f t="shared" si="3"/>
        <v>25409.752981105255</v>
      </c>
      <c r="AC45" s="19">
        <f t="shared" si="4"/>
        <v>22307.19277758809</v>
      </c>
      <c r="AD45" s="40">
        <f>1-O45/O44</f>
        <v>3.7957367232555272E-2</v>
      </c>
      <c r="AE45" s="39">
        <f>ABS(AD45/(M45-M44))</f>
        <v>1.8978683616277636E-2</v>
      </c>
      <c r="AF45" s="41">
        <f t="shared" si="5"/>
        <v>8.548956583908845E-4</v>
      </c>
      <c r="AI45" s="5"/>
      <c r="AJ45" s="18"/>
    </row>
    <row r="46" spans="1:36" x14ac:dyDescent="0.3">
      <c r="A46" s="10"/>
      <c r="B46" s="3">
        <v>43787</v>
      </c>
      <c r="C46" s="4">
        <v>98.765193030947728</v>
      </c>
      <c r="D46" s="4">
        <v>0.20180449102606093</v>
      </c>
      <c r="E46" s="4">
        <v>0.10686139443090983</v>
      </c>
      <c r="F46" s="4">
        <v>9.4149142503738403E-2</v>
      </c>
      <c r="G46" s="4">
        <v>2.7633149709020343E-3</v>
      </c>
      <c r="H46" s="4">
        <v>6.5320207781734918E-2</v>
      </c>
      <c r="I46" s="4">
        <v>8.0884587729261031E-3</v>
      </c>
      <c r="J46" s="10">
        <v>125.56218783639696</v>
      </c>
      <c r="K46" s="5">
        <v>11.085677807669509</v>
      </c>
      <c r="L46" s="23"/>
      <c r="M46" s="15">
        <f t="shared" si="6"/>
        <v>24</v>
      </c>
      <c r="N46" s="3">
        <v>43787</v>
      </c>
      <c r="O46" s="4">
        <v>62.830682482038227</v>
      </c>
      <c r="P46" s="4">
        <v>33.925686972481863</v>
      </c>
      <c r="Q46" s="4">
        <v>2.0725989398502169</v>
      </c>
      <c r="R46" s="4">
        <v>0.21677125919432866</v>
      </c>
      <c r="S46" s="4">
        <v>0.23524174732821329</v>
      </c>
      <c r="T46" s="4">
        <v>8.7186845640341445E-2</v>
      </c>
      <c r="U46" s="4">
        <v>5.7349284179508686E-3</v>
      </c>
      <c r="V46" s="10">
        <v>124.43819034990031</v>
      </c>
      <c r="W46" s="5">
        <v>11.085195010018051</v>
      </c>
      <c r="X46" s="19">
        <f>[1]!REFPROP("D",[1]!FluidString10($C$4:$I$4,O46:U46,"mass"),"Pliq","mixed",14.7+$W$54)*1000</f>
        <v>474.57943662318326</v>
      </c>
      <c r="Y46" s="4">
        <f>[1]!REFPROP("D",[1]!FluidString10($C$4:$I$4,O12:U12,"mass"),"TP","mixed",AVERAGE(V46,V12),14.7+$W$54)*1000</f>
        <v>2.1128463582761823</v>
      </c>
      <c r="Z46" s="5">
        <f>[1]!REFPROP("HG",[1]!FluidString10($C$4:$I$4,O46:U46,"mass"),"Pliq","mixed",14.7+$W$54)/1000</f>
        <v>55.810206662941638</v>
      </c>
      <c r="AA46" s="5">
        <f>[1]!REFPROP("HN",[1]!FluidString10($C$4:$I$4,O46:U46,"mass"),"Pliq","mixed",14.7+$W$54)/1000</f>
        <v>49.159574507146559</v>
      </c>
      <c r="AB46" s="19">
        <f t="shared" si="3"/>
        <v>26486.37643592227</v>
      </c>
      <c r="AC46" s="19">
        <f t="shared" si="4"/>
        <v>23330.123174237015</v>
      </c>
      <c r="AD46" s="40">
        <f>1-O46/O45</f>
        <v>0.17600059682829039</v>
      </c>
      <c r="AE46" s="39">
        <f>ABS(AD46/(M46-M45))</f>
        <v>4.4000149207072597E-2</v>
      </c>
      <c r="AF46" s="41">
        <f t="shared" si="5"/>
        <v>1.9819887030212884E-3</v>
      </c>
      <c r="AI46" s="5"/>
      <c r="AJ46" s="18"/>
    </row>
    <row r="47" spans="1:36" x14ac:dyDescent="0.3">
      <c r="A47" s="10"/>
      <c r="B47" s="3">
        <v>43789</v>
      </c>
      <c r="C47" s="4">
        <v>98.324632343493008</v>
      </c>
      <c r="D47" s="4">
        <v>0.29013409740046453</v>
      </c>
      <c r="E47" s="4">
        <v>0.10471758815018754</v>
      </c>
      <c r="F47" s="4">
        <v>0.11225328947368421</v>
      </c>
      <c r="G47" s="4">
        <v>3.6195613086060778E-41</v>
      </c>
      <c r="H47" s="4">
        <v>0.12610505756578946</v>
      </c>
      <c r="I47" s="4">
        <v>3.1624651247983977E-41</v>
      </c>
      <c r="J47" s="10">
        <v>128.29145110317063</v>
      </c>
      <c r="K47" s="5">
        <v>9.328294356363676</v>
      </c>
      <c r="L47" s="23"/>
      <c r="M47" s="15">
        <f t="shared" si="6"/>
        <v>26</v>
      </c>
      <c r="N47" s="3">
        <v>43789</v>
      </c>
      <c r="O47" s="4">
        <v>47.953365135192868</v>
      </c>
      <c r="P47" s="4">
        <v>48.025994491577151</v>
      </c>
      <c r="Q47" s="4">
        <v>2.6878474473953249</v>
      </c>
      <c r="R47" s="4">
        <v>0.25610114708542825</v>
      </c>
      <c r="S47" s="4">
        <v>0.34797997176647188</v>
      </c>
      <c r="T47" s="4">
        <v>0.14052734375000001</v>
      </c>
      <c r="U47" s="4">
        <v>3.2454632953148495E-41</v>
      </c>
      <c r="V47" s="10">
        <v>124.71069421920268</v>
      </c>
      <c r="W47" s="5">
        <v>9.2645114221877716</v>
      </c>
      <c r="X47" s="19">
        <f>[1]!REFPROP("D",[1]!FluidString10($C$4:$I$4,O47:U47,"mass"),"Pliq","mixed",14.7+$W$54)*1000</f>
        <v>502.97639706884991</v>
      </c>
      <c r="Y47" s="4">
        <f>[1]!REFPROP("D",[1]!FluidString10($C$4:$I$4,O13:U13,"mass"),"TP","mixed",AVERAGE(V47,V13),14.7+$W$54)*1000</f>
        <v>2.1158365107686836</v>
      </c>
      <c r="Z47" s="5">
        <f>[1]!REFPROP("HG",[1]!FluidString10($C$4:$I$4,O47:U47,"mass"),"Pliq","mixed",14.7+$W$54)/1000</f>
        <v>55.160179128604454</v>
      </c>
      <c r="AA47" s="5">
        <f>[1]!REFPROP("HN",[1]!FluidString10($C$4:$I$4,O47:U47,"mass"),"Pliq","mixed",14.7+$W$54)/1000</f>
        <v>48.778751970375787</v>
      </c>
      <c r="AB47" s="19">
        <f t="shared" si="3"/>
        <v>27744.268159777843</v>
      </c>
      <c r="AC47" s="19">
        <f t="shared" si="4"/>
        <v>24534.560919574677</v>
      </c>
      <c r="AD47" s="40">
        <f>1-O47/O46</f>
        <v>0.23678427098254784</v>
      </c>
      <c r="AE47" s="39">
        <f>ABS(AD47/(M47-M46))</f>
        <v>0.11839213549127392</v>
      </c>
      <c r="AF47" s="41">
        <f t="shared" si="5"/>
        <v>5.3329790761835099E-3</v>
      </c>
      <c r="AI47" s="5"/>
      <c r="AJ47" s="18"/>
    </row>
    <row r="48" spans="1:36" x14ac:dyDescent="0.3">
      <c r="A48" s="10"/>
      <c r="B48" s="3">
        <v>43790</v>
      </c>
      <c r="C48" s="4">
        <v>99.339739481608078</v>
      </c>
      <c r="D48" s="4">
        <v>0.4744140874771845</v>
      </c>
      <c r="E48" s="4">
        <v>9.4025850473415287E-2</v>
      </c>
      <c r="F48" s="4">
        <v>8.7948753720238096E-2</v>
      </c>
      <c r="G48" s="4">
        <v>5.3993230943404626E-41</v>
      </c>
      <c r="H48" s="4">
        <v>9.3122209821428575E-2</v>
      </c>
      <c r="I48" s="4">
        <v>3.3742065907972176E-41</v>
      </c>
      <c r="J48" s="10">
        <v>133.0736772870932</v>
      </c>
      <c r="K48" s="5">
        <v>14.643896498912364</v>
      </c>
      <c r="L48" s="23"/>
      <c r="M48" s="15">
        <f t="shared" si="6"/>
        <v>27</v>
      </c>
      <c r="N48" s="3">
        <v>43790</v>
      </c>
      <c r="O48" s="4">
        <v>48.209131002426147</v>
      </c>
      <c r="P48" s="4">
        <v>48.089227199554443</v>
      </c>
      <c r="Q48" s="4">
        <v>2.7575282752513885</v>
      </c>
      <c r="R48" s="4">
        <v>0.2858571782708168</v>
      </c>
      <c r="S48" s="4">
        <v>0.36120926029980183</v>
      </c>
      <c r="T48" s="4">
        <v>0.18597412109375</v>
      </c>
      <c r="U48" s="4">
        <v>3.8540086826633485E-41</v>
      </c>
      <c r="V48" s="10">
        <v>129.67133216797961</v>
      </c>
      <c r="W48" s="5">
        <v>14.539612206197512</v>
      </c>
      <c r="X48" s="19">
        <f>[1]!REFPROP("D",[1]!FluidString10($C$4:$I$4,O48:U48,"mass"),"Pliq","mixed",14.7+$W$54)*1000</f>
        <v>503.05185493749082</v>
      </c>
      <c r="Y48" s="4">
        <f>[1]!REFPROP("D",[1]!FluidString10($C$4:$I$4,O14:U14,"mass"),"TP","mixed",AVERAGE(V48,V14),14.7+$W$54)*1000</f>
        <v>2.0861806314332476</v>
      </c>
      <c r="Z48" s="5">
        <f>[1]!REFPROP("HG",[1]!FluidString10($C$4:$I$4,O48:U48,"mass"),"Pliq","mixed",14.7+$W$54)/1000</f>
        <v>55.158073173129573</v>
      </c>
      <c r="AA48" s="5">
        <f>[1]!REFPROP("HN",[1]!FluidString10($C$4:$I$4,O48:U48,"mass"),"Pliq","mixed",14.7+$W$54)/1000</f>
        <v>48.776963763524229</v>
      </c>
      <c r="AB48" s="19">
        <f t="shared" si="3"/>
        <v>27747.371024520682</v>
      </c>
      <c r="AC48" s="19">
        <f t="shared" si="4"/>
        <v>24537.342099459638</v>
      </c>
      <c r="AD48" s="40">
        <v>0</v>
      </c>
      <c r="AE48" s="39">
        <f>ABS(AD48/(M48-M47))</f>
        <v>0</v>
      </c>
      <c r="AF48" s="41">
        <f t="shared" si="5"/>
        <v>0</v>
      </c>
      <c r="AI48" s="5"/>
      <c r="AJ48" s="18"/>
    </row>
    <row r="49" spans="1:36" x14ac:dyDescent="0.3">
      <c r="A49" s="10"/>
      <c r="B49" s="3">
        <v>43791</v>
      </c>
      <c r="C49" s="4">
        <v>98.304237365722656</v>
      </c>
      <c r="D49" s="4">
        <v>0.54316091537475586</v>
      </c>
      <c r="E49" s="4">
        <v>0.22751405835151672</v>
      </c>
      <c r="F49" s="4">
        <v>0.1513671875</v>
      </c>
      <c r="G49" s="4">
        <v>0</v>
      </c>
      <c r="H49" s="4">
        <v>0</v>
      </c>
      <c r="I49" s="4">
        <v>1.627608166313275E-41</v>
      </c>
      <c r="J49" s="10">
        <v>133.07023161890839</v>
      </c>
      <c r="K49" s="5">
        <v>9.2669254104450598</v>
      </c>
      <c r="L49" s="23"/>
      <c r="M49" s="15">
        <f t="shared" si="6"/>
        <v>28</v>
      </c>
      <c r="N49" s="3">
        <v>43791</v>
      </c>
      <c r="O49" s="4">
        <v>41.82855224609375</v>
      </c>
      <c r="P49" s="4">
        <v>54.611923217773438</v>
      </c>
      <c r="Q49" s="4">
        <v>2.8699426651000977</v>
      </c>
      <c r="R49" s="4">
        <v>0.39542821049690247</v>
      </c>
      <c r="S49" s="4">
        <v>0.458984375</v>
      </c>
      <c r="T49" s="4">
        <v>0</v>
      </c>
      <c r="U49" s="4">
        <v>7.4074038122674155E-41</v>
      </c>
      <c r="V49" s="10">
        <v>128.47297057837727</v>
      </c>
      <c r="W49" s="5">
        <v>9.2875247769072526</v>
      </c>
      <c r="X49" s="19">
        <f>[1]!REFPROP("D",[1]!FluidString10($C$4:$I$4,O49:U49,"mass"),"Pliq","mixed",14.7+$W$54)*1000</f>
        <v>515.62608904977458</v>
      </c>
      <c r="Y49" s="4">
        <f>[1]!REFPROP("D",[1]!FluidString10($C$4:$I$4,O15:U15,"mass"),"TP","mixed",AVERAGE(V49,V15),14.7+$W$54)*1000</f>
        <v>2.0836795777875645</v>
      </c>
      <c r="Z49" s="5">
        <f>[1]!REFPROP("HG",[1]!FluidString10($C$4:$I$4,O49:U49,"mass"),"Pliq","mixed",14.7+$W$54)/1000</f>
        <v>54.874337902955141</v>
      </c>
      <c r="AA49" s="5">
        <f>[1]!REFPROP("HN",[1]!FluidString10($C$4:$I$4,O49:U49,"mass"),"Pliq","mixed",14.7+$W$54)/1000</f>
        <v>48.614200356220536</v>
      </c>
      <c r="AB49" s="19">
        <f t="shared" si="3"/>
        <v>28294.640242096568</v>
      </c>
      <c r="AC49" s="19">
        <f t="shared" si="4"/>
        <v>25066.750001960154</v>
      </c>
      <c r="AD49" s="40">
        <f>1-O49/O48</f>
        <v>0.132352079858301</v>
      </c>
      <c r="AE49" s="39">
        <f>ABS(AD49/(M49-M48))</f>
        <v>0.132352079858301</v>
      </c>
      <c r="AF49" s="41">
        <f t="shared" si="5"/>
        <v>5.9618053990225673E-3</v>
      </c>
      <c r="AI49" s="5"/>
      <c r="AJ49" s="18"/>
    </row>
    <row r="50" spans="1:36" x14ac:dyDescent="0.3">
      <c r="A50" s="10"/>
      <c r="B50" s="3">
        <v>43794</v>
      </c>
      <c r="C50" s="4">
        <v>74.696221487862729</v>
      </c>
      <c r="D50" s="4">
        <v>20.959497633434477</v>
      </c>
      <c r="E50" s="4">
        <v>0.28026563283942996</v>
      </c>
      <c r="F50" s="4">
        <v>5.9600152252685459E-2</v>
      </c>
      <c r="G50" s="4">
        <v>4.5513151390921505E-2</v>
      </c>
      <c r="H50" s="4">
        <v>1.9254823814013174E-2</v>
      </c>
      <c r="I50" s="4">
        <v>2.506885766273453E-2</v>
      </c>
      <c r="J50" s="10">
        <v>181.74669769910432</v>
      </c>
      <c r="K50" s="5">
        <v>7.9462592569744146</v>
      </c>
      <c r="L50" s="23"/>
      <c r="M50" s="15">
        <f t="shared" si="6"/>
        <v>31</v>
      </c>
      <c r="N50" s="3">
        <v>43794</v>
      </c>
      <c r="O50" s="4">
        <v>3.3132591020493281</v>
      </c>
      <c r="P50" s="4">
        <v>89.833667210170205</v>
      </c>
      <c r="Q50" s="4">
        <v>3.9816625799451555</v>
      </c>
      <c r="R50" s="4">
        <v>0.58795665843146183</v>
      </c>
      <c r="S50" s="4">
        <v>1.1994047619047619</v>
      </c>
      <c r="T50" s="4">
        <v>0</v>
      </c>
      <c r="U50" s="4">
        <v>5.2544221602794465E-41</v>
      </c>
      <c r="V50" s="10">
        <v>168.67023337255455</v>
      </c>
      <c r="W50" s="5">
        <v>7.6359812996376331</v>
      </c>
      <c r="X50" s="19">
        <f>[1]!REFPROP("D",[1]!FluidString10($C$4:$I$4,O50:U50,"mass"),"Pliq","mixed",14.7+$W$54)*1000</f>
        <v>562.68996337762178</v>
      </c>
      <c r="Y50" s="4">
        <f>[1]!REFPROP("D",[1]!FluidString10($C$4:$I$4,O16:U16,"mass"),"TP","mixed",AVERAGE(V50,V16),14.7+$W$54)*1000</f>
        <v>1.8243659758371562</v>
      </c>
      <c r="Z50" s="5">
        <f>[1]!REFPROP("HG",[1]!FluidString10($C$4:$I$4,O50:U50,"mass"),"Pliq","mixed",14.7+$W$54)/1000</f>
        <v>52.721020463435515</v>
      </c>
      <c r="AA50" s="5">
        <f>[1]!REFPROP("HN",[1]!FluidString10($C$4:$I$4,O50:U50,"mass"),"Pliq","mixed",14.7+$W$54)/1000</f>
        <v>47.604361375778211</v>
      </c>
      <c r="AB50" s="19">
        <f t="shared" si="3"/>
        <v>29665.589073801377</v>
      </c>
      <c r="AC50" s="19">
        <f t="shared" si="4"/>
        <v>26786.496359151715</v>
      </c>
      <c r="AD50" s="40">
        <f>1-O50/O49</f>
        <v>0.92078953432200739</v>
      </c>
      <c r="AE50" s="39">
        <f>ABS(AD50/(M50-M49))</f>
        <v>0.30692984477400248</v>
      </c>
      <c r="AF50" s="41">
        <f t="shared" si="5"/>
        <v>1.3825668683513625E-2</v>
      </c>
      <c r="AI50" s="5"/>
      <c r="AJ50" s="18"/>
    </row>
    <row r="51" spans="1:36" x14ac:dyDescent="0.3">
      <c r="A51" s="10"/>
      <c r="B51" s="3">
        <v>43795</v>
      </c>
      <c r="C51" s="4">
        <v>4.3164539337158203</v>
      </c>
      <c r="D51" s="4">
        <v>93.5</v>
      </c>
      <c r="E51" s="4">
        <v>4.7967147083070651E-41</v>
      </c>
      <c r="F51" s="4">
        <v>0.22978745028376579</v>
      </c>
      <c r="G51" s="4">
        <v>0.755859375</v>
      </c>
      <c r="H51" s="4">
        <v>0</v>
      </c>
      <c r="I51" s="4">
        <v>4.9310641985742069E-41</v>
      </c>
      <c r="J51" s="10">
        <v>205.74017069154337</v>
      </c>
      <c r="K51" s="5">
        <v>9.5326786954807456</v>
      </c>
      <c r="L51" s="23"/>
      <c r="M51" s="15">
        <f t="shared" si="6"/>
        <v>32</v>
      </c>
      <c r="N51" s="3">
        <v>43795</v>
      </c>
      <c r="O51" s="4">
        <v>0</v>
      </c>
      <c r="P51" s="4">
        <v>94.261457534063425</v>
      </c>
      <c r="Q51" s="4">
        <v>4.8269496872311546</v>
      </c>
      <c r="R51" s="4">
        <v>0.65290619361968272</v>
      </c>
      <c r="S51" s="4">
        <v>1.4664199068432762</v>
      </c>
      <c r="T51" s="4">
        <v>5.1997956775483633E-5</v>
      </c>
      <c r="U51" s="4">
        <v>3.6054608745097931E-41</v>
      </c>
      <c r="V51" s="10">
        <v>194.84230056952111</v>
      </c>
      <c r="W51" s="5">
        <v>9.4922309811252941</v>
      </c>
      <c r="X51" s="19">
        <f>[1]!REFPROP("D",[1]!FluidString10($C$4:$I$4,O51:U51,"mass"),"Pliq","mixed",14.7+$W$54)*1000</f>
        <v>536.70817675468697</v>
      </c>
      <c r="Y51" s="4">
        <f>[1]!REFPROP("D",[1]!FluidString10($C$4:$I$4,O17:U17,"mass"),"TP","mixed",AVERAGE(V51,V17),14.7+$W$54)*1000</f>
        <v>2.7570767450783302</v>
      </c>
      <c r="Z51" s="5">
        <f>[1]!REFPROP("HG",[1]!FluidString10($C$4:$I$4,O51:U51,"mass"),"Pliq","mixed",14.7+$W$54)/1000</f>
        <v>52.327329836307506</v>
      </c>
      <c r="AA51" s="5">
        <f>[1]!REFPROP("HN",[1]!FluidString10($C$4:$I$4,O51:U51,"mass"),"Pliq","mixed",14.7+$W$54)/1000</f>
        <v>47.48696772509377</v>
      </c>
      <c r="AB51" s="19">
        <f t="shared" si="3"/>
        <v>28084.505790885734</v>
      </c>
      <c r="AC51" s="19">
        <f t="shared" si="4"/>
        <v>25486.643867343744</v>
      </c>
      <c r="AD51" s="40">
        <f>1-O51/O50</f>
        <v>1</v>
      </c>
      <c r="AE51" s="39">
        <f>ABS(AD51/(M51-M50))</f>
        <v>1</v>
      </c>
      <c r="AF51" s="41">
        <f t="shared" si="5"/>
        <v>4.504504504504505E-2</v>
      </c>
      <c r="AI51" s="5"/>
      <c r="AJ51" s="18"/>
    </row>
    <row r="52" spans="1:36" x14ac:dyDescent="0.3">
      <c r="A52" s="10"/>
      <c r="B52" s="3">
        <v>43796</v>
      </c>
      <c r="C52" s="4">
        <v>7.5537952502589062E-41</v>
      </c>
      <c r="D52" s="4">
        <v>100.00096853155839</v>
      </c>
      <c r="E52" s="4">
        <v>1.0398250661398234E-2</v>
      </c>
      <c r="F52" s="4">
        <v>0.26298560045267405</v>
      </c>
      <c r="G52" s="4">
        <v>0.99136513157894735</v>
      </c>
      <c r="H52" s="4">
        <v>0</v>
      </c>
      <c r="I52" s="4">
        <v>2.7615683846652187E-41</v>
      </c>
      <c r="J52" s="10">
        <v>209.75673196729406</v>
      </c>
      <c r="K52" s="5">
        <v>9.7378140531667512</v>
      </c>
      <c r="L52" s="23"/>
      <c r="M52" s="15">
        <f t="shared" si="6"/>
        <v>33</v>
      </c>
      <c r="N52" s="3">
        <v>43796</v>
      </c>
      <c r="O52" s="4">
        <v>6.6111860248380545E-41</v>
      </c>
      <c r="P52" s="4">
        <v>90.294978713989252</v>
      </c>
      <c r="Q52" s="4">
        <v>8.5618708610534675</v>
      </c>
      <c r="R52" s="4">
        <v>0.91472964286804204</v>
      </c>
      <c r="S52" s="4">
        <v>1.8665812253952025</v>
      </c>
      <c r="T52" s="4">
        <v>1.446533203125E-3</v>
      </c>
      <c r="U52" s="4">
        <v>4.5430096213410569E-41</v>
      </c>
      <c r="V52" s="10">
        <v>196.89663558792452</v>
      </c>
      <c r="W52" s="5">
        <v>9.7443049993696818</v>
      </c>
      <c r="X52" s="19">
        <f>[1]!REFPROP("D",[1]!FluidString10($C$4:$I$4,O52:U52,"mass"),"Pliq","mixed",14.7+$W$54)*1000</f>
        <v>539.93440291237596</v>
      </c>
      <c r="Y52" s="4">
        <f>[1]!REFPROP("D",[1]!FluidString10($C$4:$I$4,O18:U18,"mass"),"TP","mixed",AVERAGE(V52,V18),14.7+$W$54)*1000</f>
        <v>2.9053851532500357</v>
      </c>
      <c r="Z52" s="5">
        <f>[1]!REFPROP("HG",[1]!FluidString10($C$4:$I$4,O52:U52,"mass"),"Pliq","mixed",14.7+$W$54)/1000</f>
        <v>52.246957475419968</v>
      </c>
      <c r="AA52" s="5">
        <f>[1]!REFPROP("HN",[1]!FluidString10($C$4:$I$4,O52:U52,"mass"),"Pliq","mixed",14.7+$W$54)/1000</f>
        <v>47.431204117091582</v>
      </c>
      <c r="AB52" s="19">
        <f t="shared" si="3"/>
        <v>28209.929788479178</v>
      </c>
      <c r="AC52" s="19">
        <f t="shared" si="4"/>
        <v>25609.738874376872</v>
      </c>
      <c r="AD52" s="32"/>
      <c r="AE52" s="39"/>
      <c r="AF52" s="41"/>
      <c r="AG52" s="39"/>
      <c r="AH52" s="39"/>
      <c r="AI52" s="5"/>
      <c r="AJ52" s="18"/>
    </row>
    <row r="54" spans="1:36" x14ac:dyDescent="0.3">
      <c r="A54" s="5"/>
      <c r="C54" s="28" t="s">
        <v>20</v>
      </c>
      <c r="D54" s="28"/>
      <c r="E54" s="28"/>
      <c r="F54" s="28"/>
      <c r="G54" s="28"/>
      <c r="H54" s="28"/>
      <c r="I54" s="28"/>
      <c r="J54" s="28"/>
      <c r="W54" s="5">
        <f>AVERAGE(W39:W52)</f>
        <v>9.8281955616590722</v>
      </c>
      <c r="AA54" s="5"/>
      <c r="AD54" s="26"/>
    </row>
    <row r="55" spans="1:36" x14ac:dyDescent="0.3">
      <c r="C55" s="11" t="s">
        <v>0</v>
      </c>
      <c r="D55" s="11" t="s">
        <v>1</v>
      </c>
      <c r="E55" s="11" t="s">
        <v>2</v>
      </c>
      <c r="F55" s="11" t="s">
        <v>3</v>
      </c>
      <c r="G55" s="11" t="s">
        <v>4</v>
      </c>
      <c r="H55" s="11" t="s">
        <v>5</v>
      </c>
      <c r="I55" s="11" t="s">
        <v>6</v>
      </c>
      <c r="J55" s="11" t="s">
        <v>21</v>
      </c>
      <c r="M55" s="12" t="s">
        <v>29</v>
      </c>
      <c r="N55" s="12" t="s">
        <v>30</v>
      </c>
      <c r="O55" s="12" t="s">
        <v>31</v>
      </c>
      <c r="P55" s="12" t="s">
        <v>32</v>
      </c>
      <c r="Q55" s="12" t="s">
        <v>33</v>
      </c>
    </row>
    <row r="56" spans="1:36" x14ac:dyDescent="0.3">
      <c r="C56" s="12">
        <v>96.48</v>
      </c>
      <c r="D56" s="12">
        <v>3.109</v>
      </c>
      <c r="E56" s="12">
        <v>0.16700000000000001</v>
      </c>
      <c r="F56" s="12">
        <v>0.02</v>
      </c>
      <c r="G56" s="12">
        <v>1.2999999999999999E-2</v>
      </c>
      <c r="H56" s="12">
        <v>3.0000000000000001E-3</v>
      </c>
      <c r="I56" s="12">
        <v>0</v>
      </c>
      <c r="J56" s="12">
        <v>0.19400000000000001</v>
      </c>
      <c r="M56" s="33">
        <v>1</v>
      </c>
      <c r="N56" s="12">
        <v>23297</v>
      </c>
      <c r="O56" s="34">
        <f>N56*0.016387</f>
        <v>381.76793899999996</v>
      </c>
      <c r="P56" s="12">
        <v>35.700000000000003</v>
      </c>
      <c r="Q56" s="35">
        <f>P56*2.54</f>
        <v>90.678000000000011</v>
      </c>
    </row>
    <row r="57" spans="1:36" x14ac:dyDescent="0.3">
      <c r="M57" s="33">
        <v>0.75</v>
      </c>
      <c r="N57" s="12">
        <v>17567</v>
      </c>
      <c r="O57" s="34">
        <f t="shared" ref="O57:O60" si="7">N57*0.016387</f>
        <v>287.870429</v>
      </c>
      <c r="P57" s="12">
        <v>27.4</v>
      </c>
      <c r="Q57" s="35">
        <f t="shared" ref="Q57:S60" si="8">P57*2.54</f>
        <v>69.596000000000004</v>
      </c>
      <c r="AD57" s="5"/>
    </row>
    <row r="58" spans="1:36" x14ac:dyDescent="0.3">
      <c r="B58" s="26">
        <v>0</v>
      </c>
      <c r="C58" s="4">
        <f>O39-$C$56</f>
        <v>-6.5781979370117227</v>
      </c>
      <c r="D58" s="4">
        <f>P39-$D$56</f>
        <v>6.8855166905721035</v>
      </c>
      <c r="E58" s="4">
        <f>Q39-$E$56</f>
        <v>-2.5693455656369546E-2</v>
      </c>
      <c r="F58" s="4">
        <f>R39-$F$56</f>
        <v>2.5830078124999996E-3</v>
      </c>
      <c r="G58" s="4">
        <f>S39-$G$56</f>
        <v>-1.2999999999999999E-2</v>
      </c>
      <c r="H58" s="4">
        <f>T39-$H$56</f>
        <v>0.1718046875</v>
      </c>
      <c r="I58" s="4">
        <f>U39-$I$56</f>
        <v>4.0485848131784508E-41</v>
      </c>
      <c r="M58" s="33">
        <v>0.5</v>
      </c>
      <c r="N58" s="12">
        <v>11836</v>
      </c>
      <c r="O58" s="34">
        <f t="shared" si="7"/>
        <v>193.95653199999998</v>
      </c>
      <c r="P58" s="12">
        <v>19.100000000000001</v>
      </c>
      <c r="Q58" s="35">
        <f t="shared" si="8"/>
        <v>48.514000000000003</v>
      </c>
    </row>
    <row r="59" spans="1:36" x14ac:dyDescent="0.3">
      <c r="B59" s="26">
        <v>0.25</v>
      </c>
      <c r="C59" s="4">
        <f>C39-C$56</f>
        <v>-7.3131171671549566</v>
      </c>
      <c r="D59" s="4">
        <f t="shared" ref="D59:I59" si="9">D39-D$56</f>
        <v>7.1995254033406582</v>
      </c>
      <c r="E59" s="4">
        <f t="shared" si="9"/>
        <v>5.5072025140126546E-2</v>
      </c>
      <c r="F59" s="4">
        <f t="shared" si="9"/>
        <v>1.5657552083333318E-3</v>
      </c>
      <c r="G59" s="4">
        <f t="shared" si="9"/>
        <v>-1.2999999999999999E-2</v>
      </c>
      <c r="H59" s="4">
        <f t="shared" si="9"/>
        <v>0.13241666666666665</v>
      </c>
      <c r="I59" s="4">
        <f t="shared" si="9"/>
        <v>4.1895554386895274E-41</v>
      </c>
      <c r="M59" s="33">
        <v>0.25</v>
      </c>
      <c r="N59" s="12">
        <v>6106</v>
      </c>
      <c r="O59" s="34">
        <f t="shared" si="7"/>
        <v>100.059022</v>
      </c>
      <c r="P59" s="12">
        <v>10.8</v>
      </c>
      <c r="Q59" s="35">
        <f t="shared" si="8"/>
        <v>27.432000000000002</v>
      </c>
    </row>
    <row r="60" spans="1:36" x14ac:dyDescent="0.3">
      <c r="B60" s="26">
        <v>0.5</v>
      </c>
      <c r="C60" s="4">
        <f>O22-C$56</f>
        <v>-7.0900743611653638</v>
      </c>
      <c r="D60" s="4">
        <f t="shared" ref="D60:I60" si="10">P22-D$56</f>
        <v>7.1703865203857422</v>
      </c>
      <c r="E60" s="4">
        <f t="shared" si="10"/>
        <v>3.1929498593012473E-2</v>
      </c>
      <c r="F60" s="4">
        <f t="shared" si="10"/>
        <v>7.6692708333333318E-3</v>
      </c>
      <c r="G60" s="4">
        <f t="shared" si="10"/>
        <v>-1.2999999999999999E-2</v>
      </c>
      <c r="H60" s="4">
        <f t="shared" si="10"/>
        <v>0.11451302083333333</v>
      </c>
      <c r="I60" s="4">
        <f t="shared" si="10"/>
        <v>4.7243376426246883E-41</v>
      </c>
      <c r="M60" s="33">
        <v>0</v>
      </c>
      <c r="N60" s="12">
        <v>565</v>
      </c>
      <c r="O60" s="34">
        <f t="shared" si="7"/>
        <v>9.2586549999999992</v>
      </c>
      <c r="P60" s="12">
        <v>2.5</v>
      </c>
      <c r="Q60" s="35">
        <f t="shared" si="8"/>
        <v>6.35</v>
      </c>
    </row>
    <row r="61" spans="1:36" x14ac:dyDescent="0.3">
      <c r="B61" s="26">
        <v>0.75</v>
      </c>
      <c r="C61" s="4">
        <f>C22-C$56</f>
        <v>-7.5330929565429727</v>
      </c>
      <c r="D61" s="4">
        <f t="shared" ref="D61:I61" si="11">D22-D$56</f>
        <v>7.4684606068929043</v>
      </c>
      <c r="E61" s="4">
        <f t="shared" si="11"/>
        <v>3.6805118799209585E-2</v>
      </c>
      <c r="F61" s="4">
        <f t="shared" si="11"/>
        <v>-7.5358072916666824E-4</v>
      </c>
      <c r="G61" s="4">
        <f t="shared" si="11"/>
        <v>-1.2999999999999999E-2</v>
      </c>
      <c r="H61" s="4">
        <f t="shared" si="11"/>
        <v>0.16952604166666665</v>
      </c>
      <c r="I61" s="4">
        <f t="shared" si="11"/>
        <v>4.2041289427185055E-41</v>
      </c>
    </row>
    <row r="62" spans="1:36" x14ac:dyDescent="0.3">
      <c r="C62" s="4"/>
      <c r="D62" s="4"/>
      <c r="E62" s="4"/>
      <c r="F62" s="4"/>
      <c r="G62" s="4"/>
      <c r="H62" s="4"/>
      <c r="I62" s="4"/>
    </row>
    <row r="63" spans="1:36" x14ac:dyDescent="0.3">
      <c r="B63" s="26">
        <v>0</v>
      </c>
      <c r="C63" s="4">
        <f>O39/C$56</f>
        <v>0.93181801474904935</v>
      </c>
      <c r="D63" s="4">
        <f t="shared" ref="D63:H63" si="12">P39/D$56</f>
        <v>3.2147046286819245</v>
      </c>
      <c r="E63" s="4">
        <f t="shared" si="12"/>
        <v>0.84614697211754764</v>
      </c>
      <c r="F63" s="4">
        <f t="shared" si="12"/>
        <v>1.129150390625</v>
      </c>
      <c r="G63" s="4">
        <f t="shared" si="12"/>
        <v>3.6061877018451351E-39</v>
      </c>
      <c r="H63" s="4">
        <f t="shared" si="12"/>
        <v>58.268229166666664</v>
      </c>
      <c r="I63" s="4"/>
    </row>
    <row r="64" spans="1:36" x14ac:dyDescent="0.3">
      <c r="B64" s="26">
        <v>0.25</v>
      </c>
      <c r="C64" s="4">
        <f>C39/C$56</f>
        <v>0.92420069271190963</v>
      </c>
      <c r="D64" s="4">
        <f t="shared" ref="D64:H64" si="13">D39/D$56</f>
        <v>3.3157045362948403</v>
      </c>
      <c r="E64" s="4">
        <f t="shared" si="13"/>
        <v>1.3297726056295003</v>
      </c>
      <c r="F64" s="4">
        <f t="shared" si="13"/>
        <v>1.0782877604166665</v>
      </c>
      <c r="G64" s="4">
        <f t="shared" si="13"/>
        <v>3.9211564797495289E-39</v>
      </c>
      <c r="H64" s="4">
        <f t="shared" si="13"/>
        <v>45.138888888888886</v>
      </c>
      <c r="I64" s="4"/>
    </row>
    <row r="65" spans="2:9" x14ac:dyDescent="0.3">
      <c r="B65" s="26">
        <v>0.5</v>
      </c>
      <c r="C65" s="4">
        <f>O22/C$56</f>
        <v>0.92651249625657794</v>
      </c>
      <c r="D65" s="4">
        <f t="shared" ref="D65:H65" si="14">P22/D$56</f>
        <v>3.3063321069108209</v>
      </c>
      <c r="E65" s="4">
        <f t="shared" si="14"/>
        <v>1.1911946023533682</v>
      </c>
      <c r="F65" s="4">
        <f t="shared" si="14"/>
        <v>1.3834635416666665</v>
      </c>
      <c r="G65" s="4">
        <f t="shared" si="14"/>
        <v>3.4207851357960058E-39</v>
      </c>
      <c r="H65" s="4">
        <f t="shared" si="14"/>
        <v>39.171006944444443</v>
      </c>
      <c r="I65" s="4"/>
    </row>
    <row r="66" spans="2:9" x14ac:dyDescent="0.3">
      <c r="B66" s="26">
        <v>0.75</v>
      </c>
      <c r="C66" s="4">
        <f>C22/C$56</f>
        <v>0.92192067831112179</v>
      </c>
      <c r="D66" s="4">
        <f t="shared" ref="D66:H66" si="15">D22/D$56</f>
        <v>3.4022066924711818</v>
      </c>
      <c r="E66" s="4">
        <f t="shared" si="15"/>
        <v>1.2203899329293988</v>
      </c>
      <c r="F66" s="4">
        <f t="shared" si="15"/>
        <v>0.96232096354166663</v>
      </c>
      <c r="G66" s="4">
        <f t="shared" si="15"/>
        <v>9.6650070235572451E-40</v>
      </c>
      <c r="H66" s="4">
        <f t="shared" si="15"/>
        <v>57.50868055555555</v>
      </c>
      <c r="I66" s="4"/>
    </row>
  </sheetData>
  <mergeCells count="7">
    <mergeCell ref="C54:J54"/>
    <mergeCell ref="C37:J37"/>
    <mergeCell ref="O37:V37"/>
    <mergeCell ref="C20:J20"/>
    <mergeCell ref="C3:J3"/>
    <mergeCell ref="O3:V3"/>
    <mergeCell ref="O20:V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B2:D504"/>
  <sheetViews>
    <sheetView workbookViewId="0">
      <selection activeCell="D4" sqref="D4"/>
    </sheetView>
  </sheetViews>
  <sheetFormatPr defaultRowHeight="14.4" x14ac:dyDescent="0.3"/>
  <cols>
    <col min="1" max="1" width="8.88671875" style="1"/>
    <col min="2" max="2" width="13.21875" style="1" customWidth="1"/>
    <col min="3" max="4" width="12.33203125" style="1" customWidth="1"/>
    <col min="5" max="16384" width="8.88671875" style="1"/>
  </cols>
  <sheetData>
    <row r="2" spans="2:4" x14ac:dyDescent="0.3">
      <c r="C2" s="31" t="s">
        <v>19</v>
      </c>
      <c r="D2" s="31"/>
    </row>
    <row r="3" spans="2:4" x14ac:dyDescent="0.3">
      <c r="B3" s="1" t="s">
        <v>13</v>
      </c>
      <c r="C3" s="1" t="s">
        <v>0</v>
      </c>
      <c r="D3" s="1" t="s">
        <v>1</v>
      </c>
    </row>
    <row r="4" spans="2:4" x14ac:dyDescent="0.3">
      <c r="B4" s="1">
        <v>0</v>
      </c>
      <c r="C4" s="5">
        <v>111.67055222265874</v>
      </c>
      <c r="D4" s="5">
        <v>236.68173264940344</v>
      </c>
    </row>
    <row r="5" spans="2:4" x14ac:dyDescent="0.3">
      <c r="B5" s="1">
        <v>0.1</v>
      </c>
      <c r="C5" s="5">
        <v>111.75293889912551</v>
      </c>
      <c r="D5" s="5">
        <v>236.70223951083449</v>
      </c>
    </row>
    <row r="6" spans="2:4" x14ac:dyDescent="0.3">
      <c r="B6" s="1">
        <v>0.2</v>
      </c>
      <c r="C6" s="5">
        <v>111.83489832687881</v>
      </c>
      <c r="D6" s="5">
        <v>236.72263033090684</v>
      </c>
    </row>
    <row r="7" spans="2:4" x14ac:dyDescent="0.3">
      <c r="B7" s="1">
        <v>0.3</v>
      </c>
      <c r="C7" s="5">
        <v>111.91643565287026</v>
      </c>
      <c r="D7" s="5">
        <v>236.74290655134399</v>
      </c>
    </row>
    <row r="8" spans="2:4" x14ac:dyDescent="0.3">
      <c r="B8" s="1">
        <v>0.4</v>
      </c>
      <c r="C8" s="5">
        <v>111.99755592785452</v>
      </c>
      <c r="D8" s="5">
        <v>236.76306958641882</v>
      </c>
    </row>
    <row r="9" spans="2:4" x14ac:dyDescent="0.3">
      <c r="B9" s="1">
        <v>0.5</v>
      </c>
      <c r="C9" s="5">
        <v>112.07826410881424</v>
      </c>
      <c r="D9" s="5">
        <v>236.78312082365576</v>
      </c>
    </row>
    <row r="10" spans="2:4" x14ac:dyDescent="0.3">
      <c r="B10" s="1">
        <v>0.6</v>
      </c>
      <c r="C10" s="5">
        <v>112.15856506130996</v>
      </c>
      <c r="D10" s="5">
        <v>236.8030616245093</v>
      </c>
    </row>
    <row r="11" spans="2:4" x14ac:dyDescent="0.3">
      <c r="B11" s="1">
        <v>0.7</v>
      </c>
      <c r="C11" s="5">
        <v>112.23846356175395</v>
      </c>
      <c r="D11" s="5">
        <v>236.82289332502125</v>
      </c>
    </row>
    <row r="12" spans="2:4" x14ac:dyDescent="0.3">
      <c r="B12" s="1">
        <v>0.8</v>
      </c>
      <c r="C12" s="5">
        <v>112.31796429961463</v>
      </c>
      <c r="D12" s="5">
        <v>236.84261723645744</v>
      </c>
    </row>
    <row r="13" spans="2:4" x14ac:dyDescent="0.3">
      <c r="B13" s="1">
        <v>0.9</v>
      </c>
      <c r="C13" s="5">
        <v>112.39707187955236</v>
      </c>
      <c r="D13" s="5">
        <v>236.86223464592459</v>
      </c>
    </row>
    <row r="14" spans="2:4" x14ac:dyDescent="0.3">
      <c r="B14" s="1">
        <v>1</v>
      </c>
      <c r="C14" s="5">
        <v>112.47579082348794</v>
      </c>
      <c r="D14" s="5">
        <v>236.88174681696682</v>
      </c>
    </row>
    <row r="15" spans="2:4" x14ac:dyDescent="0.3">
      <c r="B15" s="1">
        <v>1.1000000000000001</v>
      </c>
      <c r="C15" s="5">
        <v>112.55412557261029</v>
      </c>
      <c r="D15" s="5">
        <v>236.90115499014564</v>
      </c>
    </row>
    <row r="16" spans="2:4" x14ac:dyDescent="0.3">
      <c r="B16" s="1">
        <v>1.2</v>
      </c>
      <c r="C16" s="5">
        <v>112.63208048932111</v>
      </c>
      <c r="D16" s="5">
        <v>236.92046038360064</v>
      </c>
    </row>
    <row r="17" spans="2:4" x14ac:dyDescent="0.3">
      <c r="B17" s="1">
        <v>1.3</v>
      </c>
      <c r="C17" s="5">
        <v>112.70965985912065</v>
      </c>
      <c r="D17" s="5">
        <v>236.93966419359299</v>
      </c>
    </row>
    <row r="18" spans="2:4" x14ac:dyDescent="0.3">
      <c r="B18" s="1">
        <v>1.4</v>
      </c>
      <c r="C18" s="5">
        <v>112.78686789243866</v>
      </c>
      <c r="D18" s="5">
        <v>236.95876759503426</v>
      </c>
    </row>
    <row r="19" spans="2:4" x14ac:dyDescent="0.3">
      <c r="B19" s="1">
        <v>1.5</v>
      </c>
      <c r="C19" s="5">
        <v>112.86370872640826</v>
      </c>
      <c r="D19" s="5">
        <v>236.97777174199629</v>
      </c>
    </row>
    <row r="20" spans="2:4" x14ac:dyDescent="0.3">
      <c r="B20" s="1">
        <v>1.6</v>
      </c>
      <c r="C20" s="5">
        <v>112.94018642658909</v>
      </c>
      <c r="D20" s="5">
        <v>236.99667776820874</v>
      </c>
    </row>
    <row r="21" spans="2:4" x14ac:dyDescent="0.3">
      <c r="B21" s="1">
        <v>1.7</v>
      </c>
      <c r="C21" s="5">
        <v>113.0163049886382</v>
      </c>
      <c r="D21" s="5">
        <v>237.01548678753957</v>
      </c>
    </row>
    <row r="22" spans="2:4" x14ac:dyDescent="0.3">
      <c r="B22" s="1">
        <v>1.8</v>
      </c>
      <c r="C22" s="5">
        <v>113.09206833993323</v>
      </c>
      <c r="D22" s="5">
        <v>237.03419989446303</v>
      </c>
    </row>
    <row r="23" spans="2:4" x14ac:dyDescent="0.3">
      <c r="B23" s="1">
        <v>1.9</v>
      </c>
      <c r="C23" s="5">
        <v>113.167480341147</v>
      </c>
      <c r="D23" s="5">
        <v>237.0528181645123</v>
      </c>
    </row>
    <row r="24" spans="2:4" x14ac:dyDescent="0.3">
      <c r="B24" s="1">
        <v>2</v>
      </c>
      <c r="C24" s="5">
        <v>113.24254478777775</v>
      </c>
      <c r="D24" s="5">
        <v>237.07134265472033</v>
      </c>
    </row>
    <row r="25" spans="2:4" x14ac:dyDescent="0.3">
      <c r="B25" s="1">
        <v>2.1</v>
      </c>
      <c r="C25" s="5">
        <v>113.3172654116342</v>
      </c>
      <c r="D25" s="5">
        <v>237.08977440404675</v>
      </c>
    </row>
    <row r="26" spans="2:4" x14ac:dyDescent="0.3">
      <c r="B26" s="1">
        <v>2.2000000000000002</v>
      </c>
      <c r="C26" s="5">
        <v>113.39164588227857</v>
      </c>
      <c r="D26" s="5">
        <v>237.10811443379248</v>
      </c>
    </row>
    <row r="27" spans="2:4" x14ac:dyDescent="0.3">
      <c r="B27" s="1">
        <v>2.2999999999999998</v>
      </c>
      <c r="C27" s="5">
        <v>113.4656898084295</v>
      </c>
      <c r="D27" s="5">
        <v>237.12636374800394</v>
      </c>
    </row>
    <row r="28" spans="2:4" x14ac:dyDescent="0.3">
      <c r="B28" s="1">
        <v>2.4</v>
      </c>
      <c r="C28" s="5">
        <v>113.53940073932286</v>
      </c>
      <c r="D28" s="5">
        <v>237.14452333386353</v>
      </c>
    </row>
    <row r="29" spans="2:4" x14ac:dyDescent="0.3">
      <c r="B29" s="1">
        <v>2.5</v>
      </c>
      <c r="C29" s="5">
        <v>113.61278216603678</v>
      </c>
      <c r="D29" s="5">
        <v>237.16259416207012</v>
      </c>
    </row>
    <row r="30" spans="2:4" x14ac:dyDescent="0.3">
      <c r="B30" s="1">
        <v>2.6</v>
      </c>
      <c r="C30" s="5">
        <v>113.68583752277867</v>
      </c>
      <c r="D30" s="5">
        <v>237.18057718720945</v>
      </c>
    </row>
    <row r="31" spans="2:4" x14ac:dyDescent="0.3">
      <c r="B31" s="1">
        <v>2.7</v>
      </c>
      <c r="C31" s="5">
        <v>113.75857018813608</v>
      </c>
      <c r="D31" s="5">
        <v>237.19847334811269</v>
      </c>
    </row>
    <row r="32" spans="2:4" x14ac:dyDescent="0.3">
      <c r="B32" s="1">
        <v>2.8</v>
      </c>
      <c r="C32" s="5">
        <v>113.83098348629304</v>
      </c>
      <c r="D32" s="5">
        <v>237.21628356820582</v>
      </c>
    </row>
    <row r="33" spans="2:4" x14ac:dyDescent="0.3">
      <c r="B33" s="1">
        <v>2.9</v>
      </c>
      <c r="C33" s="5">
        <v>113.90308068821476</v>
      </c>
      <c r="D33" s="5">
        <v>237.23400875584954</v>
      </c>
    </row>
    <row r="34" spans="2:4" x14ac:dyDescent="0.3">
      <c r="B34" s="1">
        <v>3</v>
      </c>
      <c r="C34" s="5">
        <v>113.97486501279626</v>
      </c>
      <c r="D34" s="5">
        <v>237.25164980466906</v>
      </c>
    </row>
    <row r="35" spans="2:4" x14ac:dyDescent="0.3">
      <c r="B35" s="1">
        <v>3.1</v>
      </c>
      <c r="C35" s="5">
        <v>114.04633962798404</v>
      </c>
      <c r="D35" s="5">
        <v>237.26920759387534</v>
      </c>
    </row>
    <row r="36" spans="2:4" x14ac:dyDescent="0.3">
      <c r="B36" s="1">
        <v>3.2</v>
      </c>
      <c r="C36" s="5">
        <v>114.11750765186454</v>
      </c>
      <c r="D36" s="5">
        <v>237.28668298857764</v>
      </c>
    </row>
    <row r="37" spans="2:4" x14ac:dyDescent="0.3">
      <c r="B37" s="1">
        <v>3.3</v>
      </c>
      <c r="C37" s="5">
        <v>114.18837215372396</v>
      </c>
      <c r="D37" s="5">
        <v>237.30407684008699</v>
      </c>
    </row>
    <row r="38" spans="2:4" x14ac:dyDescent="0.3">
      <c r="B38" s="1">
        <v>3.4</v>
      </c>
      <c r="C38" s="5">
        <v>114.25893615508119</v>
      </c>
      <c r="D38" s="5">
        <v>237.32138998621232</v>
      </c>
    </row>
    <row r="39" spans="2:4" x14ac:dyDescent="0.3">
      <c r="B39" s="1">
        <v>3.5</v>
      </c>
      <c r="C39" s="5">
        <v>114.32920263069063</v>
      </c>
      <c r="D39" s="5">
        <v>237.33862325154789</v>
      </c>
    </row>
    <row r="40" spans="2:4" x14ac:dyDescent="0.3">
      <c r="B40" s="1">
        <v>3.6</v>
      </c>
      <c r="C40" s="5">
        <v>114.39917450952181</v>
      </c>
      <c r="D40" s="5">
        <v>237.35577744775341</v>
      </c>
    </row>
    <row r="41" spans="2:4" x14ac:dyDescent="0.3">
      <c r="B41" s="1">
        <v>3.7</v>
      </c>
      <c r="C41" s="5">
        <v>114.46885467570999</v>
      </c>
      <c r="D41" s="5">
        <v>237.3728533738267</v>
      </c>
    </row>
    <row r="42" spans="2:4" x14ac:dyDescent="0.3">
      <c r="B42" s="1">
        <v>3.8</v>
      </c>
      <c r="C42" s="5">
        <v>114.53824596948456</v>
      </c>
      <c r="D42" s="5">
        <v>237.38985181636951</v>
      </c>
    </row>
    <row r="43" spans="2:4" x14ac:dyDescent="0.3">
      <c r="B43" s="1">
        <v>3.9</v>
      </c>
      <c r="C43" s="5">
        <v>114.60735118807149</v>
      </c>
      <c r="D43" s="5">
        <v>237.4067735498449</v>
      </c>
    </row>
    <row r="44" spans="2:4" x14ac:dyDescent="0.3">
      <c r="B44" s="1">
        <v>4</v>
      </c>
      <c r="C44" s="5">
        <v>114.67617308657384</v>
      </c>
      <c r="D44" s="5">
        <v>237.42361933683014</v>
      </c>
    </row>
    <row r="45" spans="2:4" x14ac:dyDescent="0.3">
      <c r="B45" s="1">
        <v>4.0999999999999996</v>
      </c>
      <c r="C45" s="5">
        <v>114.74471437882815</v>
      </c>
      <c r="D45" s="5">
        <v>237.44038992826103</v>
      </c>
    </row>
    <row r="46" spans="2:4" x14ac:dyDescent="0.3">
      <c r="B46" s="1">
        <v>4.2</v>
      </c>
      <c r="C46" s="5">
        <v>114.81297773824056</v>
      </c>
      <c r="D46" s="5">
        <v>237.45708606367143</v>
      </c>
    </row>
    <row r="47" spans="2:4" x14ac:dyDescent="0.3">
      <c r="B47" s="1">
        <v>4.3</v>
      </c>
      <c r="C47" s="5">
        <v>114.8809657986005</v>
      </c>
      <c r="D47" s="5">
        <v>237.47370847142528</v>
      </c>
    </row>
    <row r="48" spans="2:4" x14ac:dyDescent="0.3">
      <c r="B48" s="1">
        <v>4.4000000000000004</v>
      </c>
      <c r="C48" s="5">
        <v>114.94868115487358</v>
      </c>
      <c r="D48" s="5">
        <v>237.49025786894384</v>
      </c>
    </row>
    <row r="49" spans="2:4" x14ac:dyDescent="0.3">
      <c r="B49" s="1">
        <v>4.5</v>
      </c>
      <c r="C49" s="5">
        <v>115.01612636397684</v>
      </c>
      <c r="D49" s="5">
        <v>237.50673496292654</v>
      </c>
    </row>
    <row r="50" spans="2:4" x14ac:dyDescent="0.3">
      <c r="B50" s="1">
        <v>4.5999999999999996</v>
      </c>
      <c r="C50" s="5">
        <v>115.08330394552998</v>
      </c>
      <c r="D50" s="5">
        <v>237.52314044956606</v>
      </c>
    </row>
    <row r="51" spans="2:4" x14ac:dyDescent="0.3">
      <c r="B51" s="1">
        <v>4.7</v>
      </c>
      <c r="C51" s="5">
        <v>115.15021638259408</v>
      </c>
      <c r="D51" s="5">
        <v>237.53947501475869</v>
      </c>
    </row>
    <row r="52" spans="2:4" x14ac:dyDescent="0.3">
      <c r="B52" s="1">
        <v>4.8</v>
      </c>
      <c r="C52" s="5">
        <v>115.21686612238547</v>
      </c>
      <c r="D52" s="5">
        <v>237.55573933430898</v>
      </c>
    </row>
    <row r="53" spans="2:4" x14ac:dyDescent="0.3">
      <c r="B53" s="1">
        <v>4.9000000000000004</v>
      </c>
      <c r="C53" s="5">
        <v>115.28325557697741</v>
      </c>
      <c r="D53" s="5">
        <v>237.5719340741291</v>
      </c>
    </row>
    <row r="54" spans="2:4" x14ac:dyDescent="0.3">
      <c r="B54" s="1">
        <v>5</v>
      </c>
      <c r="C54" s="5">
        <v>115.34938712398167</v>
      </c>
      <c r="D54" s="5">
        <v>237.58805989043373</v>
      </c>
    </row>
    <row r="55" spans="2:4" x14ac:dyDescent="0.3">
      <c r="B55" s="1">
        <v>5.0999999999999996</v>
      </c>
      <c r="C55" s="5">
        <v>115.41526310721349</v>
      </c>
      <c r="D55" s="5">
        <v>237.60411742992969</v>
      </c>
    </row>
    <row r="56" spans="2:4" x14ac:dyDescent="0.3">
      <c r="B56" s="1">
        <v>5.2</v>
      </c>
      <c r="C56" s="5">
        <v>115.4808858373425</v>
      </c>
      <c r="D56" s="5">
        <v>237.6201073300017</v>
      </c>
    </row>
    <row r="57" spans="2:4" x14ac:dyDescent="0.3">
      <c r="B57" s="1">
        <v>5.3</v>
      </c>
      <c r="C57" s="5">
        <v>115.5462575925244</v>
      </c>
      <c r="D57" s="5">
        <v>237.63603021889202</v>
      </c>
    </row>
    <row r="58" spans="2:4" x14ac:dyDescent="0.3">
      <c r="B58" s="1">
        <v>5.4</v>
      </c>
      <c r="C58" s="5">
        <v>115.61138061902149</v>
      </c>
      <c r="D58" s="5">
        <v>237.65188671587802</v>
      </c>
    </row>
    <row r="59" spans="2:4" x14ac:dyDescent="0.3">
      <c r="B59" s="1">
        <v>5.5</v>
      </c>
      <c r="C59" s="5">
        <v>115.67625713180541</v>
      </c>
      <c r="D59" s="5">
        <v>237.66767743144297</v>
      </c>
    </row>
    <row r="60" spans="2:4" x14ac:dyDescent="0.3">
      <c r="B60" s="1">
        <v>5.6</v>
      </c>
      <c r="C60" s="5">
        <v>115.74088931514635</v>
      </c>
      <c r="D60" s="5">
        <v>237.68340296744503</v>
      </c>
    </row>
    <row r="61" spans="2:4" x14ac:dyDescent="0.3">
      <c r="B61" s="1">
        <v>5.7</v>
      </c>
      <c r="C61" s="5">
        <v>115.80527932318934</v>
      </c>
      <c r="D61" s="5">
        <v>237.69906391728028</v>
      </c>
    </row>
    <row r="62" spans="2:4" x14ac:dyDescent="0.3">
      <c r="B62" s="1">
        <v>5.8</v>
      </c>
      <c r="C62" s="5">
        <v>115.86942928051502</v>
      </c>
      <c r="D62" s="5">
        <v>237.71466086604323</v>
      </c>
    </row>
    <row r="63" spans="2:4" x14ac:dyDescent="0.3">
      <c r="B63" s="1">
        <v>5.9</v>
      </c>
      <c r="C63" s="5">
        <v>115.93334128268897</v>
      </c>
      <c r="D63" s="5">
        <v>237.73019439068267</v>
      </c>
    </row>
    <row r="64" spans="2:4" x14ac:dyDescent="0.3">
      <c r="B64" s="1">
        <v>6</v>
      </c>
      <c r="C64" s="5">
        <v>115.99701739679767</v>
      </c>
      <c r="D64" s="5">
        <v>237.74566506015441</v>
      </c>
    </row>
    <row r="65" spans="2:4" x14ac:dyDescent="0.3">
      <c r="B65" s="1">
        <v>6.1</v>
      </c>
      <c r="C65" s="5">
        <v>116.06045966197131</v>
      </c>
      <c r="D65" s="5">
        <v>237.76107343556984</v>
      </c>
    </row>
    <row r="66" spans="2:4" x14ac:dyDescent="0.3">
      <c r="B66" s="1">
        <v>6.2</v>
      </c>
      <c r="C66" s="5">
        <v>116.12367008989581</v>
      </c>
      <c r="D66" s="5">
        <v>237.77642007034186</v>
      </c>
    </row>
    <row r="67" spans="2:4" x14ac:dyDescent="0.3">
      <c r="B67" s="1">
        <v>6.3</v>
      </c>
      <c r="C67" s="5">
        <v>116.18665066531182</v>
      </c>
      <c r="D67" s="5">
        <v>237.79170551032669</v>
      </c>
    </row>
    <row r="68" spans="2:4" x14ac:dyDescent="0.3">
      <c r="B68" s="1">
        <v>6.4</v>
      </c>
      <c r="C68" s="5">
        <v>116.24940334650317</v>
      </c>
      <c r="D68" s="5">
        <v>237.80693029396264</v>
      </c>
    </row>
    <row r="69" spans="2:4" x14ac:dyDescent="0.3">
      <c r="B69" s="1">
        <v>6.5</v>
      </c>
      <c r="C69" s="5">
        <v>116.31193006577384</v>
      </c>
      <c r="D69" s="5">
        <v>237.82209495240545</v>
      </c>
    </row>
    <row r="70" spans="2:4" x14ac:dyDescent="0.3">
      <c r="B70" s="1">
        <v>6.6</v>
      </c>
      <c r="C70" s="5">
        <v>116.37423272991431</v>
      </c>
      <c r="D70" s="5">
        <v>237.83720000966139</v>
      </c>
    </row>
    <row r="71" spans="2:4" x14ac:dyDescent="0.3">
      <c r="B71" s="1">
        <v>6.7</v>
      </c>
      <c r="C71" s="5">
        <v>116.43631322065654</v>
      </c>
      <c r="D71" s="5">
        <v>237.85224598271623</v>
      </c>
    </row>
    <row r="72" spans="2:4" x14ac:dyDescent="0.3">
      <c r="B72" s="1">
        <v>6.8</v>
      </c>
      <c r="C72" s="5">
        <v>116.49817339512013</v>
      </c>
      <c r="D72" s="5">
        <v>237.86723338166146</v>
      </c>
    </row>
    <row r="73" spans="2:4" x14ac:dyDescent="0.3">
      <c r="B73" s="1">
        <v>6.9</v>
      </c>
      <c r="C73" s="5">
        <v>116.55981508624807</v>
      </c>
      <c r="D73" s="5">
        <v>237.88216270981903</v>
      </c>
    </row>
    <row r="74" spans="2:4" x14ac:dyDescent="0.3">
      <c r="B74" s="1">
        <v>7</v>
      </c>
      <c r="C74" s="5">
        <v>116.62124010323107</v>
      </c>
      <c r="D74" s="5">
        <v>237.89703446386116</v>
      </c>
    </row>
    <row r="75" spans="2:4" x14ac:dyDescent="0.3">
      <c r="B75" s="1">
        <v>7.1</v>
      </c>
      <c r="C75" s="5">
        <v>116.68245023192567</v>
      </c>
      <c r="D75" s="5">
        <v>237.91184913392868</v>
      </c>
    </row>
    <row r="76" spans="2:4" x14ac:dyDescent="0.3">
      <c r="B76" s="1">
        <v>7.2</v>
      </c>
      <c r="C76" s="5">
        <v>116.74344723526002</v>
      </c>
      <c r="D76" s="5">
        <v>237.92660720374727</v>
      </c>
    </row>
    <row r="77" spans="2:4" x14ac:dyDescent="0.3">
      <c r="B77" s="1">
        <v>7.3</v>
      </c>
      <c r="C77" s="5">
        <v>116.80423285363344</v>
      </c>
      <c r="D77" s="5">
        <v>237.94130915073944</v>
      </c>
    </row>
    <row r="78" spans="2:4" x14ac:dyDescent="0.3">
      <c r="B78" s="1">
        <v>7.4</v>
      </c>
      <c r="C78" s="5">
        <v>116.86480880530442</v>
      </c>
      <c r="D78" s="5">
        <v>237.9559554461359</v>
      </c>
    </row>
    <row r="79" spans="2:4" x14ac:dyDescent="0.3">
      <c r="B79" s="1">
        <v>7.5</v>
      </c>
      <c r="C79" s="5">
        <v>116.92517678677285</v>
      </c>
      <c r="D79" s="5">
        <v>237.97054655508273</v>
      </c>
    </row>
    <row r="80" spans="2:4" x14ac:dyDescent="0.3">
      <c r="B80" s="1">
        <v>7.6</v>
      </c>
      <c r="C80" s="5">
        <v>116.98533847315257</v>
      </c>
      <c r="D80" s="5">
        <v>237.98508293674831</v>
      </c>
    </row>
    <row r="81" spans="2:4" x14ac:dyDescent="0.3">
      <c r="B81" s="1">
        <v>7.7</v>
      </c>
      <c r="C81" s="5">
        <v>117.04529551853589</v>
      </c>
      <c r="D81" s="5">
        <v>237.99956504442511</v>
      </c>
    </row>
    <row r="82" spans="2:4" x14ac:dyDescent="0.3">
      <c r="B82" s="1">
        <v>7.8</v>
      </c>
      <c r="C82" s="5">
        <v>117.10504955635076</v>
      </c>
      <c r="D82" s="5">
        <v>238.01399332563216</v>
      </c>
    </row>
    <row r="83" spans="2:4" x14ac:dyDescent="0.3">
      <c r="B83" s="1">
        <v>7.9</v>
      </c>
      <c r="C83" s="5">
        <v>117.1646021997098</v>
      </c>
      <c r="D83" s="5">
        <v>238.02836822221329</v>
      </c>
    </row>
    <row r="84" spans="2:4" x14ac:dyDescent="0.3">
      <c r="B84" s="1">
        <v>8</v>
      </c>
      <c r="C84" s="5">
        <v>117.22395504175275</v>
      </c>
      <c r="D84" s="5">
        <v>238.0426901704341</v>
      </c>
    </row>
    <row r="85" spans="2:4" x14ac:dyDescent="0.3">
      <c r="B85" s="1">
        <v>8.1</v>
      </c>
      <c r="C85" s="5">
        <v>117.28310965598065</v>
      </c>
      <c r="D85" s="5">
        <v>238.05695960107715</v>
      </c>
    </row>
    <row r="86" spans="2:4" x14ac:dyDescent="0.3">
      <c r="B86" s="1">
        <v>8.1999999999999993</v>
      </c>
      <c r="C86" s="5">
        <v>117.34206759658345</v>
      </c>
      <c r="D86" s="5">
        <v>238.07117693953418</v>
      </c>
    </row>
    <row r="87" spans="2:4" x14ac:dyDescent="0.3">
      <c r="B87" s="1">
        <v>8.3000000000000007</v>
      </c>
      <c r="C87" s="5">
        <v>117.4008303987611</v>
      </c>
      <c r="D87" s="5">
        <v>238.08534260589664</v>
      </c>
    </row>
    <row r="88" spans="2:4" x14ac:dyDescent="0.3">
      <c r="B88" s="1">
        <v>8.4</v>
      </c>
      <c r="C88" s="5">
        <v>117.45939957903725</v>
      </c>
      <c r="D88" s="5">
        <v>238.09945701504554</v>
      </c>
    </row>
    <row r="89" spans="2:4" x14ac:dyDescent="0.3">
      <c r="B89" s="1">
        <v>8.5</v>
      </c>
      <c r="C89" s="5">
        <v>117.51777663556678</v>
      </c>
      <c r="D89" s="5">
        <v>238.1135205767375</v>
      </c>
    </row>
    <row r="90" spans="2:4" x14ac:dyDescent="0.3">
      <c r="B90" s="1">
        <v>8.6</v>
      </c>
      <c r="C90" s="5">
        <v>117.57596304843692</v>
      </c>
      <c r="D90" s="5">
        <v>238.12753369569018</v>
      </c>
    </row>
    <row r="91" spans="2:4" x14ac:dyDescent="0.3">
      <c r="B91" s="1">
        <v>8.6999999999999993</v>
      </c>
      <c r="C91" s="5">
        <v>117.6339602799623</v>
      </c>
      <c r="D91" s="5">
        <v>238.14149677166617</v>
      </c>
    </row>
    <row r="92" spans="2:4" x14ac:dyDescent="0.3">
      <c r="B92" s="1">
        <v>8.8000000000000007</v>
      </c>
      <c r="C92" s="5">
        <v>117.69176977497388</v>
      </c>
      <c r="D92" s="5">
        <v>238.15541019955359</v>
      </c>
    </row>
    <row r="93" spans="2:4" x14ac:dyDescent="0.3">
      <c r="B93" s="1">
        <v>8.9</v>
      </c>
      <c r="C93" s="5">
        <v>117.74939296110107</v>
      </c>
      <c r="D93" s="5">
        <v>238.16927436944761</v>
      </c>
    </row>
    <row r="94" spans="2:4" x14ac:dyDescent="0.3">
      <c r="B94" s="1">
        <v>9</v>
      </c>
      <c r="C94" s="5">
        <v>117.80683124905046</v>
      </c>
      <c r="D94" s="5">
        <v>238.18308966672663</v>
      </c>
    </row>
    <row r="95" spans="2:4" x14ac:dyDescent="0.3">
      <c r="B95" s="1">
        <v>9.1</v>
      </c>
      <c r="C95" s="5">
        <v>117.86408603287576</v>
      </c>
      <c r="D95" s="5">
        <v>238.19685647213149</v>
      </c>
    </row>
    <row r="96" spans="2:4" x14ac:dyDescent="0.3">
      <c r="B96" s="1">
        <v>9.1999999999999993</v>
      </c>
      <c r="C96" s="5">
        <v>117.92115869024499</v>
      </c>
      <c r="D96" s="5">
        <v>238.21057516183831</v>
      </c>
    </row>
    <row r="97" spans="2:4" x14ac:dyDescent="0.3">
      <c r="B97" s="1">
        <v>9.3000000000000007</v>
      </c>
      <c r="C97" s="5">
        <v>117.97805058270056</v>
      </c>
      <c r="D97" s="5">
        <v>238.22424610753401</v>
      </c>
    </row>
    <row r="98" spans="2:4" x14ac:dyDescent="0.3">
      <c r="B98" s="1">
        <v>9.4</v>
      </c>
      <c r="C98" s="5">
        <v>118.03476305591514</v>
      </c>
      <c r="D98" s="5">
        <v>238.23786967648695</v>
      </c>
    </row>
    <row r="99" spans="2:4" x14ac:dyDescent="0.3">
      <c r="B99" s="1">
        <v>9.5</v>
      </c>
      <c r="C99" s="5">
        <v>118.09129743994193</v>
      </c>
      <c r="D99" s="5">
        <v>238.25144623161867</v>
      </c>
    </row>
    <row r="100" spans="2:4" x14ac:dyDescent="0.3">
      <c r="B100" s="1">
        <v>9.6</v>
      </c>
      <c r="C100" s="5">
        <v>118.14765504945997</v>
      </c>
      <c r="D100" s="5">
        <v>238.2649761315725</v>
      </c>
    </row>
    <row r="101" spans="2:4" x14ac:dyDescent="0.3">
      <c r="B101" s="1">
        <v>9.6999999999999993</v>
      </c>
      <c r="C101" s="5">
        <v>118.2038371840152</v>
      </c>
      <c r="D101" s="5">
        <v>238.27845973078195</v>
      </c>
    </row>
    <row r="102" spans="2:4" x14ac:dyDescent="0.3">
      <c r="B102" s="1">
        <v>9.8000000000000007</v>
      </c>
      <c r="C102" s="5">
        <v>118.25984512825575</v>
      </c>
      <c r="D102" s="5">
        <v>238.29189737953681</v>
      </c>
    </row>
    <row r="103" spans="2:4" x14ac:dyDescent="0.3">
      <c r="B103" s="1">
        <v>9.9</v>
      </c>
      <c r="C103" s="5">
        <v>118.31568015216313</v>
      </c>
      <c r="D103" s="5">
        <v>238.30528942404828</v>
      </c>
    </row>
    <row r="104" spans="2:4" x14ac:dyDescent="0.3">
      <c r="B104" s="1">
        <v>10</v>
      </c>
      <c r="C104" s="5">
        <v>118.37134351127983</v>
      </c>
      <c r="D104" s="5">
        <v>238.31863620651364</v>
      </c>
    </row>
    <row r="105" spans="2:4" x14ac:dyDescent="0.3">
      <c r="B105" s="1">
        <v>10.1</v>
      </c>
      <c r="C105" s="5">
        <v>118.42683644693025</v>
      </c>
      <c r="D105" s="5">
        <v>238.33193806517809</v>
      </c>
    </row>
    <row r="106" spans="2:4" x14ac:dyDescent="0.3">
      <c r="B106" s="1">
        <v>10.199999999999999</v>
      </c>
      <c r="C106" s="5">
        <v>118.48216018643988</v>
      </c>
      <c r="D106" s="5">
        <v>238.34519533439641</v>
      </c>
    </row>
    <row r="107" spans="2:4" x14ac:dyDescent="0.3">
      <c r="B107" s="1">
        <v>10.3</v>
      </c>
      <c r="C107" s="5">
        <v>118.53731594334836</v>
      </c>
      <c r="D107" s="5">
        <v>238.35840834469388</v>
      </c>
    </row>
    <row r="108" spans="2:4" x14ac:dyDescent="0.3">
      <c r="B108" s="1">
        <v>10.4</v>
      </c>
      <c r="C108" s="5">
        <v>118.59230491761932</v>
      </c>
      <c r="D108" s="5">
        <v>238.37157742282392</v>
      </c>
    </row>
    <row r="109" spans="2:4" x14ac:dyDescent="0.3">
      <c r="B109" s="1">
        <v>10.5</v>
      </c>
      <c r="C109" s="5">
        <v>118.6471282958462</v>
      </c>
      <c r="D109" s="5">
        <v>238.38470289182735</v>
      </c>
    </row>
    <row r="110" spans="2:4" x14ac:dyDescent="0.3">
      <c r="B110" s="1">
        <v>10.6</v>
      </c>
      <c r="C110" s="5">
        <v>118.70178725145404</v>
      </c>
      <c r="D110" s="5">
        <v>238.39778507108863</v>
      </c>
    </row>
    <row r="111" spans="2:4" x14ac:dyDescent="0.3">
      <c r="B111" s="1">
        <v>10.7</v>
      </c>
      <c r="C111" s="5">
        <v>118.75628294489695</v>
      </c>
      <c r="D111" s="5">
        <v>238.41082427639185</v>
      </c>
    </row>
    <row r="112" spans="2:4" x14ac:dyDescent="0.3">
      <c r="B112" s="1">
        <v>10.8</v>
      </c>
      <c r="C112" s="5">
        <v>118.81061652385246</v>
      </c>
      <c r="D112" s="5">
        <v>238.42382081997457</v>
      </c>
    </row>
    <row r="113" spans="2:4" x14ac:dyDescent="0.3">
      <c r="B113" s="1">
        <v>10.9</v>
      </c>
      <c r="C113" s="5">
        <v>118.86478912341211</v>
      </c>
      <c r="D113" s="5">
        <v>238.43677501058275</v>
      </c>
    </row>
    <row r="114" spans="2:4" x14ac:dyDescent="0.3">
      <c r="B114" s="1">
        <v>11</v>
      </c>
      <c r="C114" s="5">
        <v>118.91880186626848</v>
      </c>
      <c r="D114" s="5">
        <v>238.44968715352221</v>
      </c>
    </row>
    <row r="115" spans="2:4" x14ac:dyDescent="0.3">
      <c r="B115" s="1">
        <v>11.1</v>
      </c>
      <c r="C115" s="5">
        <v>118.97265586289829</v>
      </c>
      <c r="D115" s="5">
        <v>238.4625575507107</v>
      </c>
    </row>
    <row r="116" spans="2:4" x14ac:dyDescent="0.3">
      <c r="B116" s="1">
        <v>11.2</v>
      </c>
      <c r="C116" s="5">
        <v>119.02635221174296</v>
      </c>
      <c r="D116" s="5">
        <v>238.47538650072872</v>
      </c>
    </row>
    <row r="117" spans="2:4" x14ac:dyDescent="0.3">
      <c r="B117" s="1">
        <v>11.3</v>
      </c>
      <c r="C117" s="5">
        <v>119.07989199938429</v>
      </c>
      <c r="D117" s="5">
        <v>238.48817429886867</v>
      </c>
    </row>
    <row r="118" spans="2:4" x14ac:dyDescent="0.3">
      <c r="B118" s="1">
        <v>11.4</v>
      </c>
      <c r="C118" s="5">
        <v>119.13327630071915</v>
      </c>
      <c r="D118" s="5">
        <v>238.50092123718417</v>
      </c>
    </row>
    <row r="119" spans="2:4" x14ac:dyDescent="0.3">
      <c r="B119" s="1">
        <v>11.5</v>
      </c>
      <c r="C119" s="5">
        <v>119.18650617912843</v>
      </c>
      <c r="D119" s="5">
        <v>238.51362760453722</v>
      </c>
    </row>
    <row r="120" spans="2:4" x14ac:dyDescent="0.3">
      <c r="B120" s="1">
        <v>11.6</v>
      </c>
      <c r="C120" s="5">
        <v>119.23958268664491</v>
      </c>
      <c r="D120" s="5">
        <v>238.52629368664628</v>
      </c>
    </row>
    <row r="121" spans="2:4" x14ac:dyDescent="0.3">
      <c r="B121" s="1">
        <v>11.7</v>
      </c>
      <c r="C121" s="5">
        <v>119.29250686411733</v>
      </c>
      <c r="D121" s="5">
        <v>238.53891976613059</v>
      </c>
    </row>
    <row r="122" spans="2:4" x14ac:dyDescent="0.3">
      <c r="B122" s="1">
        <v>11.8</v>
      </c>
      <c r="C122" s="5">
        <v>119.3452797413711</v>
      </c>
      <c r="D122" s="5">
        <v>238.55150612255761</v>
      </c>
    </row>
    <row r="123" spans="2:4" x14ac:dyDescent="0.3">
      <c r="B123" s="1">
        <v>11.9</v>
      </c>
      <c r="C123" s="5">
        <v>119.39790233736646</v>
      </c>
      <c r="D123" s="5">
        <v>238.56405303248548</v>
      </c>
    </row>
    <row r="124" spans="2:4" x14ac:dyDescent="0.3">
      <c r="B124" s="1">
        <v>12</v>
      </c>
      <c r="C124" s="5">
        <v>119.45037566035376</v>
      </c>
      <c r="D124" s="5">
        <v>238.57656076950769</v>
      </c>
    </row>
    <row r="125" spans="2:4" x14ac:dyDescent="0.3">
      <c r="B125" s="1">
        <v>12.1</v>
      </c>
      <c r="C125" s="5">
        <v>119.50270070802635</v>
      </c>
      <c r="D125" s="5">
        <v>238.58902960429583</v>
      </c>
    </row>
    <row r="126" spans="2:4" x14ac:dyDescent="0.3">
      <c r="B126" s="1">
        <v>12.2</v>
      </c>
      <c r="C126" s="5">
        <v>119.55487846766962</v>
      </c>
      <c r="D126" s="5">
        <v>238.60145980464117</v>
      </c>
    </row>
    <row r="127" spans="2:4" x14ac:dyDescent="0.3">
      <c r="B127" s="1">
        <v>12.3</v>
      </c>
      <c r="C127" s="5">
        <v>119.60690991630879</v>
      </c>
      <c r="D127" s="5">
        <v>238.6138516354961</v>
      </c>
    </row>
    <row r="128" spans="2:4" x14ac:dyDescent="0.3">
      <c r="B128" s="1">
        <v>12.4</v>
      </c>
      <c r="C128" s="5">
        <v>119.65879602085273</v>
      </c>
      <c r="D128" s="5">
        <v>238.62620535901505</v>
      </c>
    </row>
    <row r="129" spans="2:4" x14ac:dyDescent="0.3">
      <c r="B129" s="1">
        <v>12.5</v>
      </c>
      <c r="C129" s="5">
        <v>119.7105377382366</v>
      </c>
      <c r="D129" s="5">
        <v>238.63852123459381</v>
      </c>
    </row>
    <row r="130" spans="2:4" x14ac:dyDescent="0.3">
      <c r="B130" s="1">
        <v>12.6</v>
      </c>
      <c r="C130" s="5">
        <v>119.76213601556024</v>
      </c>
      <c r="D130" s="5">
        <v>238.65079951890897</v>
      </c>
    </row>
    <row r="131" spans="2:4" x14ac:dyDescent="0.3">
      <c r="B131" s="1">
        <v>12.7</v>
      </c>
      <c r="C131" s="5">
        <v>119.81359179022611</v>
      </c>
      <c r="D131" s="5">
        <v>238.66304046595585</v>
      </c>
    </row>
    <row r="132" spans="2:4" x14ac:dyDescent="0.3">
      <c r="B132" s="1">
        <v>12.8</v>
      </c>
      <c r="C132" s="5">
        <v>119.86490599007307</v>
      </c>
      <c r="D132" s="5">
        <v>238.67524432708666</v>
      </c>
    </row>
    <row r="133" spans="2:4" x14ac:dyDescent="0.3">
      <c r="B133" s="1">
        <v>12.9</v>
      </c>
      <c r="C133" s="5">
        <v>119.91607953350901</v>
      </c>
      <c r="D133" s="5">
        <v>238.68741135104756</v>
      </c>
    </row>
    <row r="134" spans="2:4" x14ac:dyDescent="0.3">
      <c r="B134" s="1">
        <v>13</v>
      </c>
      <c r="C134" s="5">
        <v>119.96711332964048</v>
      </c>
      <c r="D134" s="5">
        <v>238.69954178401491</v>
      </c>
    </row>
    <row r="135" spans="2:4" x14ac:dyDescent="0.3">
      <c r="B135" s="1">
        <v>13.1</v>
      </c>
      <c r="C135" s="5">
        <v>120.0180082784006</v>
      </c>
      <c r="D135" s="5">
        <v>238.71163586963078</v>
      </c>
    </row>
    <row r="136" spans="2:4" x14ac:dyDescent="0.3">
      <c r="B136" s="1">
        <v>13.2</v>
      </c>
      <c r="C136" s="5">
        <v>120.06876527067411</v>
      </c>
      <c r="D136" s="5">
        <v>238.72369384903834</v>
      </c>
    </row>
    <row r="137" spans="2:4" x14ac:dyDescent="0.3">
      <c r="B137" s="1">
        <v>13.3</v>
      </c>
      <c r="C137" s="5">
        <v>120.11938518842094</v>
      </c>
      <c r="D137" s="5">
        <v>238.73571596091696</v>
      </c>
    </row>
    <row r="138" spans="2:4" x14ac:dyDescent="0.3">
      <c r="B138" s="1">
        <v>13.4</v>
      </c>
      <c r="C138" s="5">
        <v>120.16986890479735</v>
      </c>
      <c r="D138" s="5">
        <v>238.74770244151478</v>
      </c>
    </row>
    <row r="139" spans="2:4" x14ac:dyDescent="0.3">
      <c r="B139" s="1">
        <v>13.5</v>
      </c>
      <c r="C139" s="5">
        <v>120.22021728427465</v>
      </c>
      <c r="D139" s="5">
        <v>238.75965352468333</v>
      </c>
    </row>
    <row r="140" spans="2:4" x14ac:dyDescent="0.3">
      <c r="B140" s="1">
        <v>13.6</v>
      </c>
      <c r="C140" s="5">
        <v>120.27043118275658</v>
      </c>
      <c r="D140" s="5">
        <v>238.7715694419098</v>
      </c>
    </row>
    <row r="141" spans="2:4" x14ac:dyDescent="0.3">
      <c r="B141" s="1">
        <v>13.7</v>
      </c>
      <c r="C141" s="5">
        <v>120.32051144769457</v>
      </c>
      <c r="D141" s="5">
        <v>238.78345042234892</v>
      </c>
    </row>
    <row r="142" spans="2:4" x14ac:dyDescent="0.3">
      <c r="B142" s="1">
        <v>13.8</v>
      </c>
      <c r="C142" s="5">
        <v>120.3704589182001</v>
      </c>
      <c r="D142" s="5">
        <v>238.79529669285535</v>
      </c>
    </row>
    <row r="143" spans="2:4" x14ac:dyDescent="0.3">
      <c r="B143" s="1">
        <v>13.9</v>
      </c>
      <c r="C143" s="5">
        <v>120.42027442515693</v>
      </c>
      <c r="D143" s="5">
        <v>238.80710847801407</v>
      </c>
    </row>
    <row r="144" spans="2:4" x14ac:dyDescent="0.3">
      <c r="B144" s="1">
        <v>14</v>
      </c>
      <c r="C144" s="5">
        <v>120.46995879132935</v>
      </c>
      <c r="D144" s="5">
        <v>238.81888600017118</v>
      </c>
    </row>
    <row r="145" spans="2:4" x14ac:dyDescent="0.3">
      <c r="B145" s="1">
        <v>14.1</v>
      </c>
      <c r="C145" s="5">
        <v>120.51951283147103</v>
      </c>
      <c r="D145" s="5">
        <v>238.83062947946448</v>
      </c>
    </row>
    <row r="146" spans="2:4" x14ac:dyDescent="0.3">
      <c r="B146" s="1">
        <v>14.2</v>
      </c>
      <c r="C146" s="5">
        <v>120.56893735242886</v>
      </c>
      <c r="D146" s="5">
        <v>238.84233913385251</v>
      </c>
    </row>
    <row r="147" spans="2:4" x14ac:dyDescent="0.3">
      <c r="B147" s="1">
        <v>14.3</v>
      </c>
      <c r="C147" s="5">
        <v>120.61823315324888</v>
      </c>
      <c r="D147" s="5">
        <v>238.8540151791434</v>
      </c>
    </row>
    <row r="148" spans="2:4" x14ac:dyDescent="0.3">
      <c r="B148" s="1">
        <v>14.4</v>
      </c>
      <c r="C148" s="5">
        <v>120.66740102527717</v>
      </c>
      <c r="D148" s="5">
        <v>238.86565782902369</v>
      </c>
    </row>
    <row r="149" spans="2:4" x14ac:dyDescent="0.3">
      <c r="B149" s="1">
        <v>14.5</v>
      </c>
      <c r="C149" s="5">
        <v>120.71644175226122</v>
      </c>
      <c r="D149" s="5">
        <v>238.87726729508728</v>
      </c>
    </row>
    <row r="150" spans="2:4" x14ac:dyDescent="0.3">
      <c r="B150" s="1">
        <v>14.6</v>
      </c>
      <c r="C150" s="5">
        <v>120.76535611044811</v>
      </c>
      <c r="D150" s="5">
        <v>238.88884378686168</v>
      </c>
    </row>
    <row r="151" spans="2:4" x14ac:dyDescent="0.3">
      <c r="B151" s="1">
        <v>14.7</v>
      </c>
      <c r="C151" s="5">
        <v>120.81414486868239</v>
      </c>
      <c r="D151" s="5">
        <v>238.90038751183562</v>
      </c>
    </row>
    <row r="152" spans="2:4" x14ac:dyDescent="0.3">
      <c r="B152" s="1">
        <v>14.8</v>
      </c>
      <c r="C152" s="5">
        <v>120.86280878850152</v>
      </c>
      <c r="D152" s="5">
        <v>238.91189867548636</v>
      </c>
    </row>
    <row r="153" spans="2:4" x14ac:dyDescent="0.3">
      <c r="B153" s="1">
        <v>14.9</v>
      </c>
      <c r="C153" s="5">
        <v>120.91134862422963</v>
      </c>
      <c r="D153" s="5">
        <v>238.92337748130544</v>
      </c>
    </row>
    <row r="154" spans="2:4" x14ac:dyDescent="0.3">
      <c r="B154" s="1">
        <v>15</v>
      </c>
      <c r="C154" s="5">
        <v>120.95976512307109</v>
      </c>
      <c r="D154" s="5">
        <v>238.93482413082472</v>
      </c>
    </row>
    <row r="155" spans="2:4" x14ac:dyDescent="0.3">
      <c r="B155" s="1">
        <v>15.1</v>
      </c>
      <c r="C155" s="5">
        <v>121.00805902520055</v>
      </c>
      <c r="D155" s="5">
        <v>238.94623882364164</v>
      </c>
    </row>
    <row r="156" spans="2:4" x14ac:dyDescent="0.3">
      <c r="B156" s="1">
        <v>15.2</v>
      </c>
      <c r="C156" s="5">
        <v>121.05623106385308</v>
      </c>
      <c r="D156" s="5">
        <v>238.95762175744431</v>
      </c>
    </row>
    <row r="157" spans="2:4" x14ac:dyDescent="0.3">
      <c r="B157" s="1">
        <v>15.3</v>
      </c>
      <c r="C157" s="5">
        <v>121.10428196541258</v>
      </c>
      <c r="D157" s="5">
        <v>238.96897312803628</v>
      </c>
    </row>
    <row r="158" spans="2:4" x14ac:dyDescent="0.3">
      <c r="B158" s="1">
        <v>15.4</v>
      </c>
      <c r="C158" s="5">
        <v>121.15221244949798</v>
      </c>
      <c r="D158" s="5">
        <v>238.98029312936058</v>
      </c>
    </row>
    <row r="159" spans="2:4" x14ac:dyDescent="0.3">
      <c r="B159" s="1">
        <v>15.5</v>
      </c>
      <c r="C159" s="5">
        <v>121.20002322904915</v>
      </c>
      <c r="D159" s="5">
        <v>238.99158195352351</v>
      </c>
    </row>
    <row r="160" spans="2:4" x14ac:dyDescent="0.3">
      <c r="B160" s="1">
        <v>15.6</v>
      </c>
      <c r="C160" s="5">
        <v>121.24771501041052</v>
      </c>
      <c r="D160" s="5">
        <v>239.00283979081854</v>
      </c>
    </row>
    <row r="161" spans="2:4" x14ac:dyDescent="0.3">
      <c r="B161" s="1">
        <v>15.7</v>
      </c>
      <c r="C161" s="5">
        <v>121.29528849341429</v>
      </c>
      <c r="D161" s="5">
        <v>239.01406682974834</v>
      </c>
    </row>
    <row r="162" spans="2:4" x14ac:dyDescent="0.3">
      <c r="B162" s="1">
        <v>15.8</v>
      </c>
      <c r="C162" s="5">
        <v>121.34274437146136</v>
      </c>
      <c r="D162" s="5">
        <v>239.02526325704861</v>
      </c>
    </row>
    <row r="163" spans="2:4" x14ac:dyDescent="0.3">
      <c r="B163" s="1">
        <v>15.9</v>
      </c>
      <c r="C163" s="5">
        <v>121.3900833316016</v>
      </c>
      <c r="D163" s="5">
        <v>239.03642925770995</v>
      </c>
    </row>
    <row r="164" spans="2:4" x14ac:dyDescent="0.3">
      <c r="B164" s="1">
        <v>16</v>
      </c>
      <c r="C164" s="5">
        <v>121.43730605461282</v>
      </c>
      <c r="D164" s="5">
        <v>239.04756501499975</v>
      </c>
    </row>
    <row r="165" spans="2:4" x14ac:dyDescent="0.3">
      <c r="B165" s="1">
        <v>16.100000000000001</v>
      </c>
      <c r="C165" s="5">
        <v>121.48441321507835</v>
      </c>
      <c r="D165" s="5">
        <v>239.05867071048368</v>
      </c>
    </row>
    <row r="166" spans="2:4" x14ac:dyDescent="0.3">
      <c r="B166" s="1">
        <v>16.2</v>
      </c>
      <c r="C166" s="5">
        <v>121.5314054814632</v>
      </c>
      <c r="D166" s="5">
        <v>239.06974652404716</v>
      </c>
    </row>
    <row r="167" spans="2:4" x14ac:dyDescent="0.3">
      <c r="B167" s="1">
        <v>16.3</v>
      </c>
      <c r="C167" s="5">
        <v>121.57828351618971</v>
      </c>
      <c r="D167" s="5">
        <v>239.08079263391684</v>
      </c>
    </row>
    <row r="168" spans="2:4" x14ac:dyDescent="0.3">
      <c r="B168" s="1">
        <v>16.399999999999999</v>
      </c>
      <c r="C168" s="5">
        <v>121.6250479757114</v>
      </c>
      <c r="D168" s="5">
        <v>239.0918092166805</v>
      </c>
    </row>
    <row r="169" spans="2:4" x14ac:dyDescent="0.3">
      <c r="B169" s="1">
        <v>16.5</v>
      </c>
      <c r="C169" s="5">
        <v>121.6716995105858</v>
      </c>
      <c r="D169" s="5">
        <v>239.10279644730733</v>
      </c>
    </row>
    <row r="170" spans="2:4" x14ac:dyDescent="0.3">
      <c r="B170" s="1">
        <v>16.600000000000001</v>
      </c>
      <c r="C170" s="5">
        <v>121.71823876554626</v>
      </c>
      <c r="D170" s="5">
        <v>239.11375449916844</v>
      </c>
    </row>
    <row r="171" spans="2:4" x14ac:dyDescent="0.3">
      <c r="B171" s="1">
        <v>16.7</v>
      </c>
      <c r="C171" s="5">
        <v>121.76466637957293</v>
      </c>
      <c r="D171" s="5">
        <v>239.12468354405647</v>
      </c>
    </row>
    <row r="172" spans="2:4" x14ac:dyDescent="0.3">
      <c r="B172" s="1">
        <v>16.8</v>
      </c>
      <c r="C172" s="5">
        <v>121.81098298596199</v>
      </c>
      <c r="D172" s="5">
        <v>239.13558375220421</v>
      </c>
    </row>
    <row r="173" spans="2:4" x14ac:dyDescent="0.3">
      <c r="B173" s="1">
        <v>16.899999999999999</v>
      </c>
      <c r="C173" s="5">
        <v>121.85718921239449</v>
      </c>
      <c r="D173" s="5">
        <v>239.14645529230478</v>
      </c>
    </row>
    <row r="174" spans="2:4" x14ac:dyDescent="0.3">
      <c r="B174" s="1">
        <v>17</v>
      </c>
      <c r="C174" s="5">
        <v>121.90328568100365</v>
      </c>
      <c r="D174" s="5">
        <v>239.15729833152983</v>
      </c>
    </row>
    <row r="175" spans="2:4" x14ac:dyDescent="0.3">
      <c r="B175" s="1">
        <v>17.100000000000001</v>
      </c>
      <c r="C175" s="5">
        <v>121.94927300844152</v>
      </c>
      <c r="D175" s="5">
        <v>239.16811303554766</v>
      </c>
    </row>
    <row r="176" spans="2:4" x14ac:dyDescent="0.3">
      <c r="B176" s="1">
        <v>17.2</v>
      </c>
      <c r="C176" s="5">
        <v>121.99515180594423</v>
      </c>
      <c r="D176" s="5">
        <v>239.17889956854219</v>
      </c>
    </row>
    <row r="177" spans="2:4" x14ac:dyDescent="0.3">
      <c r="B177" s="1">
        <v>17.3</v>
      </c>
      <c r="C177" s="5">
        <v>122.0409226793968</v>
      </c>
      <c r="D177" s="5">
        <v>239.18965809323066</v>
      </c>
    </row>
    <row r="178" spans="2:4" x14ac:dyDescent="0.3">
      <c r="B178" s="1">
        <v>17.399999999999999</v>
      </c>
      <c r="C178" s="5">
        <v>122.08658622939633</v>
      </c>
      <c r="D178" s="5">
        <v>239.20038877088069</v>
      </c>
    </row>
    <row r="179" spans="2:4" x14ac:dyDescent="0.3">
      <c r="B179" s="1">
        <v>17.5</v>
      </c>
      <c r="C179" s="5">
        <v>122.13214305131503</v>
      </c>
      <c r="D179" s="5">
        <v>239.21109176132916</v>
      </c>
    </row>
    <row r="180" spans="2:4" x14ac:dyDescent="0.3">
      <c r="B180" s="1">
        <v>17.600000000000001</v>
      </c>
      <c r="C180" s="5">
        <v>122.17759373536124</v>
      </c>
      <c r="D180" s="5">
        <v>239.22176722299716</v>
      </c>
    </row>
    <row r="181" spans="2:4" x14ac:dyDescent="0.3">
      <c r="B181" s="1">
        <v>17.7</v>
      </c>
      <c r="C181" s="5">
        <v>122.22293886664055</v>
      </c>
      <c r="D181" s="5">
        <v>239.23241531290893</v>
      </c>
    </row>
    <row r="182" spans="2:4" x14ac:dyDescent="0.3">
      <c r="B182" s="1">
        <v>17.8</v>
      </c>
      <c r="C182" s="5">
        <v>122.26817902521596</v>
      </c>
      <c r="D182" s="5">
        <v>239.24303618670726</v>
      </c>
    </row>
    <row r="183" spans="2:4" x14ac:dyDescent="0.3">
      <c r="B183" s="1">
        <v>17.899999999999999</v>
      </c>
      <c r="C183" s="5">
        <v>122.31331478616593</v>
      </c>
      <c r="D183" s="5">
        <v>239.2536299986705</v>
      </c>
    </row>
    <row r="184" spans="2:4" x14ac:dyDescent="0.3">
      <c r="B184" s="1">
        <v>18</v>
      </c>
      <c r="C184" s="5">
        <v>122.35834671964319</v>
      </c>
      <c r="D184" s="5">
        <v>239.2641969017279</v>
      </c>
    </row>
    <row r="185" spans="2:4" x14ac:dyDescent="0.3">
      <c r="B185" s="1">
        <v>18.100000000000001</v>
      </c>
      <c r="C185" s="5">
        <v>122.40327539093177</v>
      </c>
      <c r="D185" s="5">
        <v>239.27473704747658</v>
      </c>
    </row>
    <row r="186" spans="2:4" x14ac:dyDescent="0.3">
      <c r="B186" s="1">
        <v>18.2</v>
      </c>
      <c r="C186" s="5">
        <v>122.4481013605036</v>
      </c>
      <c r="D186" s="5">
        <v>239.28525058619655</v>
      </c>
    </row>
    <row r="187" spans="2:4" x14ac:dyDescent="0.3">
      <c r="B187" s="1">
        <v>18.3</v>
      </c>
      <c r="C187" s="5">
        <v>122.49282518407307</v>
      </c>
      <c r="D187" s="5">
        <v>239.29573766686607</v>
      </c>
    </row>
    <row r="188" spans="2:4" x14ac:dyDescent="0.3">
      <c r="B188" s="1">
        <v>18.399999999999999</v>
      </c>
      <c r="C188" s="5">
        <v>122.53744741265342</v>
      </c>
      <c r="D188" s="5">
        <v>239.3061984371767</v>
      </c>
    </row>
    <row r="189" spans="2:4" x14ac:dyDescent="0.3">
      <c r="B189" s="1">
        <v>18.5</v>
      </c>
      <c r="C189" s="5">
        <v>122.58196859260892</v>
      </c>
      <c r="D189" s="5">
        <v>239.31663304354919</v>
      </c>
    </row>
    <row r="190" spans="2:4" x14ac:dyDescent="0.3">
      <c r="B190" s="1">
        <v>18.600000000000001</v>
      </c>
      <c r="C190" s="5">
        <v>122.62638926570983</v>
      </c>
      <c r="D190" s="5">
        <v>239.32704163114727</v>
      </c>
    </row>
    <row r="191" spans="2:4" x14ac:dyDescent="0.3">
      <c r="B191" s="1">
        <v>18.7</v>
      </c>
      <c r="C191" s="5">
        <v>122.67070996918332</v>
      </c>
      <c r="D191" s="5">
        <v>239.33742434389254</v>
      </c>
    </row>
    <row r="192" spans="2:4" x14ac:dyDescent="0.3">
      <c r="B192" s="1">
        <v>18.8</v>
      </c>
      <c r="C192" s="5">
        <v>122.71493123576603</v>
      </c>
      <c r="D192" s="5">
        <v>239.34778132447886</v>
      </c>
    </row>
    <row r="193" spans="2:4" x14ac:dyDescent="0.3">
      <c r="B193" s="1">
        <v>18.899999999999999</v>
      </c>
      <c r="C193" s="5">
        <v>122.75905359375422</v>
      </c>
      <c r="D193" s="5">
        <v>239.35811271438635</v>
      </c>
    </row>
    <row r="194" spans="2:4" x14ac:dyDescent="0.3">
      <c r="B194" s="1">
        <v>19</v>
      </c>
      <c r="C194" s="5">
        <v>122.80307756705511</v>
      </c>
      <c r="D194" s="5">
        <v>239.3684186538955</v>
      </c>
    </row>
    <row r="195" spans="2:4" x14ac:dyDescent="0.3">
      <c r="B195" s="1">
        <v>19.100000000000001</v>
      </c>
      <c r="C195" s="5">
        <v>122.84700367523517</v>
      </c>
      <c r="D195" s="5">
        <v>239.37869928210074</v>
      </c>
    </row>
    <row r="196" spans="2:4" x14ac:dyDescent="0.3">
      <c r="B196" s="1">
        <v>19.2</v>
      </c>
      <c r="C196" s="5">
        <v>122.89083243356964</v>
      </c>
      <c r="D196" s="5">
        <v>239.38895473692369</v>
      </c>
    </row>
    <row r="197" spans="2:4" x14ac:dyDescent="0.3">
      <c r="B197" s="1">
        <v>19.3</v>
      </c>
      <c r="C197" s="5">
        <v>122.93456435309017</v>
      </c>
      <c r="D197" s="5">
        <v>239.3991851551273</v>
      </c>
    </row>
    <row r="198" spans="2:4" x14ac:dyDescent="0.3">
      <c r="B198" s="1">
        <v>19.399999999999999</v>
      </c>
      <c r="C198" s="5">
        <v>122.97819994063232</v>
      </c>
      <c r="D198" s="5">
        <v>239.40939067232756</v>
      </c>
    </row>
    <row r="199" spans="2:4" x14ac:dyDescent="0.3">
      <c r="B199" s="1">
        <v>19.5</v>
      </c>
      <c r="C199" s="5">
        <v>123.02173969888287</v>
      </c>
      <c r="D199" s="5">
        <v>239.41957142300868</v>
      </c>
    </row>
    <row r="200" spans="2:4" x14ac:dyDescent="0.3">
      <c r="B200" s="1">
        <v>19.600000000000001</v>
      </c>
      <c r="C200" s="5">
        <v>123.06518412642484</v>
      </c>
      <c r="D200" s="5">
        <v>239.42972754053338</v>
      </c>
    </row>
    <row r="201" spans="2:4" x14ac:dyDescent="0.3">
      <c r="B201" s="1">
        <v>19.7</v>
      </c>
      <c r="C201" s="5">
        <v>123.10853371778379</v>
      </c>
      <c r="D201" s="5">
        <v>239.43985915715717</v>
      </c>
    </row>
    <row r="202" spans="2:4" x14ac:dyDescent="0.3">
      <c r="B202" s="1">
        <v>19.8</v>
      </c>
      <c r="C202" s="5">
        <v>123.1517889634725</v>
      </c>
      <c r="D202" s="5">
        <v>239.44996640403997</v>
      </c>
    </row>
    <row r="203" spans="2:4" x14ac:dyDescent="0.3">
      <c r="B203" s="1">
        <v>19.899999999999999</v>
      </c>
      <c r="C203" s="5">
        <v>123.19495035003446</v>
      </c>
      <c r="D203" s="5">
        <v>239.46004941125867</v>
      </c>
    </row>
    <row r="204" spans="2:4" x14ac:dyDescent="0.3">
      <c r="B204" s="1">
        <v>20</v>
      </c>
      <c r="C204" s="5">
        <v>123.23801836008828</v>
      </c>
      <c r="D204" s="5">
        <v>239.47010830781932</v>
      </c>
    </row>
    <row r="205" spans="2:4" x14ac:dyDescent="0.3">
      <c r="B205" s="1">
        <v>20.100000000000001</v>
      </c>
      <c r="C205" s="5">
        <v>123.2809934723702</v>
      </c>
      <c r="D205" s="5">
        <v>239.48014322166827</v>
      </c>
    </row>
    <row r="206" spans="2:4" x14ac:dyDescent="0.3">
      <c r="B206" s="1">
        <v>20.2</v>
      </c>
      <c r="C206" s="5">
        <v>123.32387616177654</v>
      </c>
      <c r="D206" s="5">
        <v>239.49015427970508</v>
      </c>
    </row>
    <row r="207" spans="2:4" x14ac:dyDescent="0.3">
      <c r="B207" s="1">
        <v>20.3</v>
      </c>
      <c r="C207" s="5">
        <v>123.36666689940606</v>
      </c>
      <c r="D207" s="5">
        <v>239.50014160779295</v>
      </c>
    </row>
    <row r="208" spans="2:4" x14ac:dyDescent="0.3">
      <c r="B208" s="1">
        <v>20.399999999999999</v>
      </c>
      <c r="C208" s="5">
        <v>123.40936615259933</v>
      </c>
      <c r="D208" s="5">
        <v>239.51010533077078</v>
      </c>
    </row>
    <row r="209" spans="2:4" x14ac:dyDescent="0.3">
      <c r="B209" s="1">
        <v>20.5</v>
      </c>
      <c r="C209" s="5">
        <v>123.45197438498195</v>
      </c>
      <c r="D209" s="5">
        <v>239.52004557246431</v>
      </c>
    </row>
    <row r="210" spans="2:4" x14ac:dyDescent="0.3">
      <c r="B210" s="1">
        <v>20.6</v>
      </c>
      <c r="C210" s="5">
        <v>123.49449205650261</v>
      </c>
      <c r="D210" s="5">
        <v>239.52996245569693</v>
      </c>
    </row>
    <row r="211" spans="2:4" x14ac:dyDescent="0.3">
      <c r="B211" s="1">
        <v>20.7</v>
      </c>
      <c r="C211" s="5">
        <v>123.53691962347376</v>
      </c>
      <c r="D211" s="5">
        <v>239.53985610230114</v>
      </c>
    </row>
    <row r="212" spans="2:4" x14ac:dyDescent="0.3">
      <c r="B212" s="1">
        <v>20.8</v>
      </c>
      <c r="C212" s="5">
        <v>123.57925753861018</v>
      </c>
      <c r="D212" s="5">
        <v>239.5497266331287</v>
      </c>
    </row>
    <row r="213" spans="2:4" x14ac:dyDescent="0.3">
      <c r="B213" s="1">
        <v>20.9</v>
      </c>
      <c r="C213" s="5">
        <v>123.62150625106712</v>
      </c>
      <c r="D213" s="5">
        <v>239.55957416806183</v>
      </c>
    </row>
    <row r="214" spans="2:4" x14ac:dyDescent="0.3">
      <c r="B214" s="1">
        <v>21</v>
      </c>
      <c r="C214" s="5">
        <v>123.66366620647908</v>
      </c>
      <c r="D214" s="5">
        <v>239.5693988260235</v>
      </c>
    </row>
    <row r="215" spans="2:4" x14ac:dyDescent="0.3">
      <c r="B215" s="1">
        <v>21.1</v>
      </c>
      <c r="C215" s="5">
        <v>123.705737846997</v>
      </c>
      <c r="D215" s="5">
        <v>239.57920072498754</v>
      </c>
    </row>
    <row r="216" spans="2:4" x14ac:dyDescent="0.3">
      <c r="B216" s="1">
        <v>21.2</v>
      </c>
      <c r="C216" s="5">
        <v>123.74772161132435</v>
      </c>
      <c r="D216" s="5">
        <v>239.58897998198893</v>
      </c>
    </row>
    <row r="217" spans="2:4" x14ac:dyDescent="0.3">
      <c r="B217" s="1">
        <v>21.3</v>
      </c>
      <c r="C217" s="5">
        <v>123.7896179347551</v>
      </c>
      <c r="D217" s="5">
        <v>239.59873671313463</v>
      </c>
    </row>
    <row r="218" spans="2:4" x14ac:dyDescent="0.3">
      <c r="B218" s="1">
        <v>21.4</v>
      </c>
      <c r="C218" s="5">
        <v>123.83142724920828</v>
      </c>
      <c r="D218" s="5">
        <v>239.60847103361246</v>
      </c>
    </row>
    <row r="219" spans="2:4" x14ac:dyDescent="0.3">
      <c r="B219" s="1">
        <v>21.5</v>
      </c>
      <c r="C219" s="5">
        <v>123.87314998326447</v>
      </c>
      <c r="D219" s="5">
        <v>239.6181830577012</v>
      </c>
    </row>
    <row r="220" spans="2:4" x14ac:dyDescent="0.3">
      <c r="B220" s="1">
        <v>21.6</v>
      </c>
      <c r="C220" s="5">
        <v>123.91478656220023</v>
      </c>
      <c r="D220" s="5">
        <v>239.62787289878091</v>
      </c>
    </row>
    <row r="221" spans="2:4" x14ac:dyDescent="0.3">
      <c r="B221" s="1">
        <v>21.7</v>
      </c>
      <c r="C221" s="5">
        <v>123.9563374080229</v>
      </c>
      <c r="D221" s="5">
        <v>239.63754066934123</v>
      </c>
    </row>
    <row r="222" spans="2:4" x14ac:dyDescent="0.3">
      <c r="B222" s="1">
        <v>21.8</v>
      </c>
      <c r="C222" s="5">
        <v>123.99780293950461</v>
      </c>
      <c r="D222" s="5">
        <v>239.6471864809925</v>
      </c>
    </row>
    <row r="223" spans="2:4" x14ac:dyDescent="0.3">
      <c r="B223" s="1">
        <v>21.9</v>
      </c>
      <c r="C223" s="5">
        <v>124.03918357221606</v>
      </c>
      <c r="D223" s="5">
        <v>239.65681044447305</v>
      </c>
    </row>
    <row r="224" spans="2:4" x14ac:dyDescent="0.3">
      <c r="B224" s="1">
        <v>22</v>
      </c>
      <c r="C224" s="5">
        <v>124.08047971855974</v>
      </c>
      <c r="D224" s="5">
        <v>239.66641266966047</v>
      </c>
    </row>
    <row r="225" spans="2:4" x14ac:dyDescent="0.3">
      <c r="B225" s="1">
        <v>22.1</v>
      </c>
      <c r="C225" s="5">
        <v>124.12169178780212</v>
      </c>
      <c r="D225" s="5">
        <v>239.67599326557846</v>
      </c>
    </row>
    <row r="226" spans="2:4" x14ac:dyDescent="0.3">
      <c r="B226" s="1">
        <v>22.2</v>
      </c>
      <c r="C226" s="5">
        <v>124.16282018610718</v>
      </c>
      <c r="D226" s="5">
        <v>239.68555234040775</v>
      </c>
    </row>
    <row r="227" spans="2:4" x14ac:dyDescent="0.3">
      <c r="B227" s="1">
        <v>22.3</v>
      </c>
      <c r="C227" s="5">
        <v>124.2038653165674</v>
      </c>
      <c r="D227" s="5">
        <v>239.69509000149358</v>
      </c>
    </row>
    <row r="228" spans="2:4" x14ac:dyDescent="0.3">
      <c r="B228" s="1">
        <v>22.4</v>
      </c>
      <c r="C228" s="5">
        <v>124.24482757923532</v>
      </c>
      <c r="D228" s="5">
        <v>239.70460635535531</v>
      </c>
    </row>
    <row r="229" spans="2:4" x14ac:dyDescent="0.3">
      <c r="B229" s="1">
        <v>22.5</v>
      </c>
      <c r="C229" s="5">
        <v>124.28570737115496</v>
      </c>
      <c r="D229" s="5">
        <v>239.71410150769384</v>
      </c>
    </row>
    <row r="230" spans="2:4" x14ac:dyDescent="0.3">
      <c r="B230" s="1">
        <v>22.6</v>
      </c>
      <c r="C230" s="5">
        <v>124.32650508639281</v>
      </c>
      <c r="D230" s="5">
        <v>239.72357556340174</v>
      </c>
    </row>
    <row r="231" spans="2:4" x14ac:dyDescent="0.3">
      <c r="B231" s="1">
        <v>22.7</v>
      </c>
      <c r="C231" s="5">
        <v>124.367221116067</v>
      </c>
      <c r="D231" s="5">
        <v>239.73302862656965</v>
      </c>
    </row>
    <row r="232" spans="2:4" x14ac:dyDescent="0.3">
      <c r="B232" s="1">
        <v>22.8</v>
      </c>
      <c r="C232" s="5">
        <v>124.40785584837884</v>
      </c>
      <c r="D232" s="5">
        <v>239.74246080049616</v>
      </c>
    </row>
    <row r="233" spans="2:4" x14ac:dyDescent="0.3">
      <c r="B233" s="1">
        <v>22.9</v>
      </c>
      <c r="C233" s="5">
        <v>124.44840966864078</v>
      </c>
      <c r="D233" s="5">
        <v>239.75187218769534</v>
      </c>
    </row>
    <row r="234" spans="2:4" x14ac:dyDescent="0.3">
      <c r="B234" s="1">
        <v>23</v>
      </c>
      <c r="C234" s="5">
        <v>124.48888295930672</v>
      </c>
      <c r="D234" s="5">
        <v>239.76126288990423</v>
      </c>
    </row>
    <row r="235" spans="2:4" x14ac:dyDescent="0.3">
      <c r="B235" s="1">
        <v>23.1</v>
      </c>
      <c r="C235" s="5">
        <v>124.5292761000001</v>
      </c>
      <c r="D235" s="5">
        <v>239.77063300809201</v>
      </c>
    </row>
    <row r="236" spans="2:4" x14ac:dyDescent="0.3">
      <c r="B236" s="1">
        <v>23.2</v>
      </c>
      <c r="C236" s="5">
        <v>124.56958946754293</v>
      </c>
      <c r="D236" s="5">
        <v>239.77998264246668</v>
      </c>
    </row>
    <row r="237" spans="2:4" x14ac:dyDescent="0.3">
      <c r="B237" s="1">
        <v>23.3</v>
      </c>
      <c r="C237" s="5">
        <v>124.60982343598303</v>
      </c>
      <c r="D237" s="5">
        <v>239.78931189248334</v>
      </c>
    </row>
    <row r="238" spans="2:4" x14ac:dyDescent="0.3">
      <c r="B238" s="1">
        <v>23.4</v>
      </c>
      <c r="C238" s="5">
        <v>124.64997837662273</v>
      </c>
      <c r="D238" s="5">
        <v>239.79862085685178</v>
      </c>
    </row>
    <row r="239" spans="2:4" x14ac:dyDescent="0.3">
      <c r="B239" s="1">
        <v>23.5</v>
      </c>
      <c r="C239" s="5">
        <v>124.69005465804527</v>
      </c>
      <c r="D239" s="5">
        <v>239.80790963354391</v>
      </c>
    </row>
    <row r="240" spans="2:4" x14ac:dyDescent="0.3">
      <c r="B240" s="1">
        <v>23.6</v>
      </c>
      <c r="C240" s="5">
        <v>124.73005264614278</v>
      </c>
      <c r="D240" s="5">
        <v>239.81717831980134</v>
      </c>
    </row>
    <row r="241" spans="2:4" x14ac:dyDescent="0.3">
      <c r="B241" s="1">
        <v>23.7</v>
      </c>
      <c r="C241" s="5">
        <v>124.76997270414185</v>
      </c>
      <c r="D241" s="5">
        <v>239.8264270121424</v>
      </c>
    </row>
    <row r="242" spans="2:4" x14ac:dyDescent="0.3">
      <c r="B242" s="1">
        <v>23.8</v>
      </c>
      <c r="C242" s="5">
        <v>124.80981519263091</v>
      </c>
      <c r="D242" s="5">
        <v>239.83565580636977</v>
      </c>
    </row>
    <row r="243" spans="2:4" x14ac:dyDescent="0.3">
      <c r="B243" s="1">
        <v>23.9</v>
      </c>
      <c r="C243" s="5">
        <v>124.84958046958567</v>
      </c>
      <c r="D243" s="5">
        <v>239.84486479757769</v>
      </c>
    </row>
    <row r="244" spans="2:4" x14ac:dyDescent="0.3">
      <c r="B244" s="1">
        <v>24</v>
      </c>
      <c r="C244" s="5">
        <v>124.88926889039512</v>
      </c>
      <c r="D244" s="5">
        <v>239.85405408015859</v>
      </c>
    </row>
    <row r="245" spans="2:4" x14ac:dyDescent="0.3">
      <c r="B245" s="1">
        <v>24.1</v>
      </c>
      <c r="C245" s="5">
        <v>124.92888080788632</v>
      </c>
      <c r="D245" s="5">
        <v>239.86322374781057</v>
      </c>
    </row>
    <row r="246" spans="2:4" x14ac:dyDescent="0.3">
      <c r="B246" s="1">
        <v>24.2</v>
      </c>
      <c r="C246" s="5">
        <v>124.96841657235029</v>
      </c>
      <c r="D246" s="5">
        <v>239.87237389354354</v>
      </c>
    </row>
    <row r="247" spans="2:4" x14ac:dyDescent="0.3">
      <c r="B247" s="1">
        <v>24.3</v>
      </c>
      <c r="C247" s="5">
        <v>125.00787653156615</v>
      </c>
      <c r="D247" s="5">
        <v>239.88150460968706</v>
      </c>
    </row>
    <row r="248" spans="2:4" x14ac:dyDescent="0.3">
      <c r="B248" s="1">
        <v>24.4</v>
      </c>
      <c r="C248" s="5">
        <v>125.04726103082591</v>
      </c>
      <c r="D248" s="5">
        <v>239.8906159878965</v>
      </c>
    </row>
    <row r="249" spans="2:4" x14ac:dyDescent="0.3">
      <c r="B249" s="1">
        <v>24.5</v>
      </c>
      <c r="C249" s="5">
        <v>125.08657041295832</v>
      </c>
      <c r="D249" s="5">
        <v>239.8997081191595</v>
      </c>
    </row>
    <row r="250" spans="2:4" x14ac:dyDescent="0.3">
      <c r="B250" s="1">
        <v>24.6</v>
      </c>
      <c r="C250" s="5">
        <v>125.12580501835281</v>
      </c>
      <c r="D250" s="5">
        <v>239.90878109380276</v>
      </c>
    </row>
    <row r="251" spans="2:4" x14ac:dyDescent="0.3">
      <c r="B251" s="1">
        <v>24.7</v>
      </c>
      <c r="C251" s="5">
        <v>125.16496518498325</v>
      </c>
      <c r="D251" s="5">
        <v>239.91783500149864</v>
      </c>
    </row>
    <row r="252" spans="2:4" x14ac:dyDescent="0.3">
      <c r="B252" s="1">
        <v>24.8</v>
      </c>
      <c r="C252" s="5">
        <v>125.20405124843133</v>
      </c>
      <c r="D252" s="5">
        <v>239.92686993127157</v>
      </c>
    </row>
    <row r="253" spans="2:4" x14ac:dyDescent="0.3">
      <c r="B253" s="1">
        <v>24.9</v>
      </c>
      <c r="C253" s="5">
        <v>125.24306354190868</v>
      </c>
      <c r="D253" s="5">
        <v>239.93588597150364</v>
      </c>
    </row>
    <row r="254" spans="2:4" x14ac:dyDescent="0.3">
      <c r="B254" s="1">
        <v>25</v>
      </c>
      <c r="C254" s="5">
        <v>125.28200239628056</v>
      </c>
      <c r="D254" s="5">
        <v>239.94488320994222</v>
      </c>
    </row>
    <row r="255" spans="2:4" x14ac:dyDescent="0.3">
      <c r="B255" s="1">
        <v>25.1</v>
      </c>
      <c r="C255" s="5">
        <v>125.32086814008812</v>
      </c>
      <c r="D255" s="5">
        <v>239.9538617337048</v>
      </c>
    </row>
    <row r="256" spans="2:4" x14ac:dyDescent="0.3">
      <c r="B256" s="1">
        <v>25.2</v>
      </c>
      <c r="C256" s="5">
        <v>125.35966109956998</v>
      </c>
      <c r="D256" s="5">
        <v>239.96282162928566</v>
      </c>
    </row>
    <row r="257" spans="2:4" x14ac:dyDescent="0.3">
      <c r="B257" s="1">
        <v>25.3</v>
      </c>
      <c r="C257" s="5">
        <v>125.39838159868495</v>
      </c>
      <c r="D257" s="5">
        <v>239.9717629825623</v>
      </c>
    </row>
    <row r="258" spans="2:4" x14ac:dyDescent="0.3">
      <c r="B258" s="1">
        <v>25.4</v>
      </c>
      <c r="C258" s="5">
        <v>125.4370299591329</v>
      </c>
      <c r="D258" s="5">
        <v>239.98068587880027</v>
      </c>
    </row>
    <row r="259" spans="2:4" x14ac:dyDescent="0.3">
      <c r="B259" s="1">
        <v>25.5</v>
      </c>
      <c r="C259" s="5">
        <v>125.47560650037636</v>
      </c>
      <c r="D259" s="5">
        <v>239.9895904026599</v>
      </c>
    </row>
    <row r="260" spans="2:4" x14ac:dyDescent="0.3">
      <c r="B260" s="1">
        <v>25.6</v>
      </c>
      <c r="C260" s="5">
        <v>125.51411153966254</v>
      </c>
      <c r="D260" s="5">
        <v>239.99847663820233</v>
      </c>
    </row>
    <row r="261" spans="2:4" x14ac:dyDescent="0.3">
      <c r="B261" s="1">
        <v>25.7</v>
      </c>
      <c r="C261" s="5">
        <v>125.55254539204262</v>
      </c>
      <c r="D261" s="5">
        <v>240.00734466889418</v>
      </c>
    </row>
    <row r="262" spans="2:4" x14ac:dyDescent="0.3">
      <c r="B262" s="1">
        <v>25.8</v>
      </c>
      <c r="C262" s="5">
        <v>125.59090837039325</v>
      </c>
      <c r="D262" s="5">
        <v>240.01619457761439</v>
      </c>
    </row>
    <row r="263" spans="2:4" x14ac:dyDescent="0.3">
      <c r="B263" s="1">
        <v>25.9</v>
      </c>
      <c r="C263" s="5">
        <v>125.6292007854374</v>
      </c>
      <c r="D263" s="5">
        <v>240.0250264466587</v>
      </c>
    </row>
    <row r="264" spans="2:4" x14ac:dyDescent="0.3">
      <c r="B264" s="1">
        <v>26</v>
      </c>
      <c r="C264" s="5">
        <v>125.66742294576348</v>
      </c>
      <c r="D264" s="5">
        <v>240.03384035774644</v>
      </c>
    </row>
    <row r="265" spans="2:4" x14ac:dyDescent="0.3">
      <c r="B265" s="1">
        <v>26.1</v>
      </c>
      <c r="C265" s="5">
        <v>125.7055751578459</v>
      </c>
      <c r="D265" s="5">
        <v>240.04263639202446</v>
      </c>
    </row>
    <row r="266" spans="2:4" x14ac:dyDescent="0.3">
      <c r="B266" s="1">
        <v>26.2</v>
      </c>
      <c r="C266" s="5">
        <v>125.74365772606443</v>
      </c>
      <c r="D266" s="5">
        <v>240.05141463007428</v>
      </c>
    </row>
    <row r="267" spans="2:4" x14ac:dyDescent="0.3">
      <c r="B267" s="1">
        <v>26.3</v>
      </c>
      <c r="C267" s="5">
        <v>125.78167095272369</v>
      </c>
      <c r="D267" s="5">
        <v>240.06017515191539</v>
      </c>
    </row>
    <row r="268" spans="2:4" x14ac:dyDescent="0.3">
      <c r="B268" s="1">
        <v>26.4</v>
      </c>
      <c r="C268" s="5">
        <v>125.81961513807289</v>
      </c>
      <c r="D268" s="5">
        <v>240.06891803701268</v>
      </c>
    </row>
    <row r="269" spans="2:4" x14ac:dyDescent="0.3">
      <c r="B269" s="1">
        <v>26.5</v>
      </c>
      <c r="C269" s="5">
        <v>125.85749058032371</v>
      </c>
      <c r="D269" s="5">
        <v>240.07764336428016</v>
      </c>
    </row>
    <row r="270" spans="2:4" x14ac:dyDescent="0.3">
      <c r="B270" s="1">
        <v>26.6</v>
      </c>
      <c r="C270" s="5">
        <v>125.89529757567013</v>
      </c>
      <c r="D270" s="5">
        <v>240.08635121208633</v>
      </c>
    </row>
    <row r="271" spans="2:4" x14ac:dyDescent="0.3">
      <c r="B271" s="1">
        <v>26.7</v>
      </c>
      <c r="C271" s="5">
        <v>125.93303641830636</v>
      </c>
      <c r="D271" s="5">
        <v>240.09504165825985</v>
      </c>
    </row>
    <row r="272" spans="2:4" x14ac:dyDescent="0.3">
      <c r="B272" s="1">
        <v>26.8</v>
      </c>
      <c r="C272" s="5">
        <v>125.97070740044542</v>
      </c>
      <c r="D272" s="5">
        <v>240.10371478009409</v>
      </c>
    </row>
    <row r="273" spans="2:4" x14ac:dyDescent="0.3">
      <c r="B273" s="1">
        <v>26.9</v>
      </c>
      <c r="C273" s="5">
        <v>126.00831081233707</v>
      </c>
      <c r="D273" s="5">
        <v>240.11237065435182</v>
      </c>
    </row>
    <row r="274" spans="2:4" x14ac:dyDescent="0.3">
      <c r="B274" s="1">
        <v>27</v>
      </c>
      <c r="C274" s="5">
        <v>126.04584694228608</v>
      </c>
      <c r="D274" s="5">
        <v>240.12100935727113</v>
      </c>
    </row>
    <row r="275" spans="2:4" x14ac:dyDescent="0.3">
      <c r="B275" s="1">
        <v>27.1</v>
      </c>
      <c r="C275" s="5">
        <v>126.08331607666918</v>
      </c>
      <c r="D275" s="5">
        <v>240.12963096456915</v>
      </c>
    </row>
    <row r="276" spans="2:4" x14ac:dyDescent="0.3">
      <c r="B276" s="1">
        <v>27.2</v>
      </c>
      <c r="C276" s="5">
        <v>126.1207184999538</v>
      </c>
      <c r="D276" s="5">
        <v>240.13823555144756</v>
      </c>
    </row>
    <row r="277" spans="2:4" x14ac:dyDescent="0.3">
      <c r="B277" s="1">
        <v>27.3</v>
      </c>
      <c r="C277" s="5">
        <v>126.15805449471387</v>
      </c>
      <c r="D277" s="5">
        <v>240.14682319259705</v>
      </c>
    </row>
    <row r="278" spans="2:4" x14ac:dyDescent="0.3">
      <c r="B278" s="1">
        <v>27.4</v>
      </c>
      <c r="C278" s="5">
        <v>126.19532434164837</v>
      </c>
      <c r="D278" s="5">
        <v>240.15539396220234</v>
      </c>
    </row>
    <row r="279" spans="2:4" x14ac:dyDescent="0.3">
      <c r="B279" s="1">
        <v>27.5</v>
      </c>
      <c r="C279" s="5">
        <v>126.23252831959687</v>
      </c>
      <c r="D279" s="5">
        <v>240.16394793394565</v>
      </c>
    </row>
    <row r="280" spans="2:4" x14ac:dyDescent="0.3">
      <c r="B280" s="1">
        <v>27.6</v>
      </c>
      <c r="C280" s="5">
        <v>126.26966670555754</v>
      </c>
      <c r="D280" s="5">
        <v>240.17248518101323</v>
      </c>
    </row>
    <row r="281" spans="2:4" x14ac:dyDescent="0.3">
      <c r="B281" s="1">
        <v>27.7</v>
      </c>
      <c r="C281" s="5">
        <v>126.30673977470255</v>
      </c>
      <c r="D281" s="5">
        <v>240.18100577609843</v>
      </c>
    </row>
    <row r="282" spans="2:4" x14ac:dyDescent="0.3">
      <c r="B282" s="1">
        <v>27.8</v>
      </c>
      <c r="C282" s="5">
        <v>126.34374780039545</v>
      </c>
      <c r="D282" s="5">
        <v>240.18950979140621</v>
      </c>
    </row>
    <row r="283" spans="2:4" x14ac:dyDescent="0.3">
      <c r="B283" s="1">
        <v>27.9</v>
      </c>
      <c r="C283" s="5">
        <v>126.38069105420607</v>
      </c>
      <c r="D283" s="5">
        <v>240.19799729865844</v>
      </c>
    </row>
    <row r="284" spans="2:4" x14ac:dyDescent="0.3">
      <c r="B284" s="1">
        <v>28</v>
      </c>
      <c r="C284" s="5">
        <v>126.4175698059279</v>
      </c>
      <c r="D284" s="5">
        <v>240.20646836909742</v>
      </c>
    </row>
    <row r="285" spans="2:4" x14ac:dyDescent="0.3">
      <c r="B285" s="1">
        <v>28.1</v>
      </c>
      <c r="C285" s="5">
        <v>126.45438432359286</v>
      </c>
      <c r="D285" s="5">
        <v>240.21492307349072</v>
      </c>
    </row>
    <row r="286" spans="2:4" x14ac:dyDescent="0.3">
      <c r="B286" s="1">
        <v>28.2</v>
      </c>
      <c r="C286" s="5">
        <v>126.49113487348704</v>
      </c>
      <c r="D286" s="5">
        <v>240.223361482135</v>
      </c>
    </row>
    <row r="287" spans="2:4" x14ac:dyDescent="0.3">
      <c r="B287" s="1">
        <v>28.3</v>
      </c>
      <c r="C287" s="5">
        <v>126.52782172016663</v>
      </c>
      <c r="D287" s="5">
        <v>240.2317836648607</v>
      </c>
    </row>
    <row r="288" spans="2:4" x14ac:dyDescent="0.3">
      <c r="B288" s="1">
        <v>28.4</v>
      </c>
      <c r="C288" s="5">
        <v>126.56444512647305</v>
      </c>
      <c r="D288" s="5">
        <v>240.24018969103594</v>
      </c>
    </row>
    <row r="289" spans="2:4" x14ac:dyDescent="0.3">
      <c r="B289" s="1">
        <v>28.5</v>
      </c>
      <c r="C289" s="5">
        <v>126.60100535354755</v>
      </c>
      <c r="D289" s="5">
        <v>240.24857962957094</v>
      </c>
    </row>
    <row r="290" spans="2:4" x14ac:dyDescent="0.3">
      <c r="B290" s="1">
        <v>28.6</v>
      </c>
      <c r="C290" s="5">
        <v>126.63750266084639</v>
      </c>
      <c r="D290" s="5">
        <v>240.25695354892144</v>
      </c>
    </row>
    <row r="291" spans="2:4" x14ac:dyDescent="0.3">
      <c r="B291" s="1">
        <v>28.7</v>
      </c>
      <c r="C291" s="5">
        <v>126.67393730615619</v>
      </c>
      <c r="D291" s="5">
        <v>240.26531151709369</v>
      </c>
    </row>
    <row r="292" spans="2:4" x14ac:dyDescent="0.3">
      <c r="B292" s="1">
        <v>28.8</v>
      </c>
      <c r="C292" s="5">
        <v>126.7103095456074</v>
      </c>
      <c r="D292" s="5">
        <v>240.27365360164734</v>
      </c>
    </row>
    <row r="293" spans="2:4" x14ac:dyDescent="0.3">
      <c r="B293" s="1">
        <v>28.9</v>
      </c>
      <c r="C293" s="5">
        <v>126.74661963368996</v>
      </c>
      <c r="D293" s="5">
        <v>240.28197986970071</v>
      </c>
    </row>
    <row r="294" spans="2:4" x14ac:dyDescent="0.3">
      <c r="B294" s="1">
        <v>29</v>
      </c>
      <c r="C294" s="5">
        <v>126.78286782326649</v>
      </c>
      <c r="D294" s="5">
        <v>240.29029038793317</v>
      </c>
    </row>
    <row r="295" spans="2:4" x14ac:dyDescent="0.3">
      <c r="B295" s="1">
        <v>29.1</v>
      </c>
      <c r="C295" s="5">
        <v>126.8190543655875</v>
      </c>
      <c r="D295" s="5">
        <v>240.2985852225905</v>
      </c>
    </row>
    <row r="296" spans="2:4" x14ac:dyDescent="0.3">
      <c r="B296" s="1">
        <v>29.2</v>
      </c>
      <c r="C296" s="5">
        <v>126.85517951030414</v>
      </c>
      <c r="D296" s="5">
        <v>240.30686443948764</v>
      </c>
    </row>
    <row r="297" spans="2:4" x14ac:dyDescent="0.3">
      <c r="B297" s="1">
        <v>29.3</v>
      </c>
      <c r="C297" s="5">
        <v>126.89124350548303</v>
      </c>
      <c r="D297" s="5">
        <v>240.31512810401279</v>
      </c>
    </row>
    <row r="298" spans="2:4" x14ac:dyDescent="0.3">
      <c r="B298" s="1">
        <v>29.4</v>
      </c>
      <c r="C298" s="5">
        <v>126.9272465976197</v>
      </c>
      <c r="D298" s="5">
        <v>240.32337628113152</v>
      </c>
    </row>
    <row r="299" spans="2:4" x14ac:dyDescent="0.3">
      <c r="B299" s="1">
        <v>29.5</v>
      </c>
      <c r="C299" s="5">
        <v>126.96318903165144</v>
      </c>
      <c r="D299" s="5">
        <v>240.33160903538976</v>
      </c>
    </row>
    <row r="300" spans="2:4" x14ac:dyDescent="0.3">
      <c r="B300" s="1">
        <v>29.6</v>
      </c>
      <c r="C300" s="5">
        <v>126.99907105097149</v>
      </c>
      <c r="D300" s="5">
        <v>240.33982643091801</v>
      </c>
    </row>
    <row r="301" spans="2:4" x14ac:dyDescent="0.3">
      <c r="B301" s="1">
        <v>29.7</v>
      </c>
      <c r="C301" s="5">
        <v>127.03489289744196</v>
      </c>
      <c r="D301" s="5">
        <v>240.34802853143461</v>
      </c>
    </row>
    <row r="302" spans="2:4" x14ac:dyDescent="0.3">
      <c r="B302" s="1">
        <v>29.8</v>
      </c>
      <c r="C302" s="5">
        <v>127.07065481140688</v>
      </c>
      <c r="D302" s="5">
        <v>240.35621540024982</v>
      </c>
    </row>
    <row r="303" spans="2:4" x14ac:dyDescent="0.3">
      <c r="B303" s="1">
        <v>29.9</v>
      </c>
      <c r="C303" s="5">
        <v>127.10635703170523</v>
      </c>
      <c r="D303" s="5">
        <v>240.36438710026832</v>
      </c>
    </row>
    <row r="304" spans="2:4" x14ac:dyDescent="0.3">
      <c r="B304" s="1">
        <v>30</v>
      </c>
      <c r="C304" s="5">
        <v>127.14199979568359</v>
      </c>
      <c r="D304" s="5">
        <v>240.37254369399434</v>
      </c>
    </row>
    <row r="305" spans="2:4" x14ac:dyDescent="0.3">
      <c r="B305" s="1">
        <v>30.1</v>
      </c>
      <c r="C305" s="5">
        <v>127.17758333920889</v>
      </c>
      <c r="D305" s="5">
        <v>240.38068524353343</v>
      </c>
    </row>
    <row r="306" spans="2:4" x14ac:dyDescent="0.3">
      <c r="B306" s="1">
        <v>30.2</v>
      </c>
      <c r="C306" s="5">
        <v>127.21310789668104</v>
      </c>
      <c r="D306" s="5">
        <v>240.38881181059671</v>
      </c>
    </row>
    <row r="307" spans="2:4" x14ac:dyDescent="0.3">
      <c r="B307" s="1">
        <v>30.3</v>
      </c>
      <c r="C307" s="5">
        <v>127.24857370104537</v>
      </c>
      <c r="D307" s="5">
        <v>240.39692345650437</v>
      </c>
    </row>
    <row r="308" spans="2:4" x14ac:dyDescent="0.3">
      <c r="B308" s="1">
        <v>30.4</v>
      </c>
      <c r="C308" s="5">
        <v>127.28398098380417</v>
      </c>
      <c r="D308" s="5">
        <v>240.40502024218873</v>
      </c>
    </row>
    <row r="309" spans="2:4" x14ac:dyDescent="0.3">
      <c r="B309" s="1">
        <v>30.5</v>
      </c>
      <c r="C309" s="5">
        <v>127.31932997503014</v>
      </c>
      <c r="D309" s="5">
        <v>240.41310222819752</v>
      </c>
    </row>
    <row r="310" spans="2:4" x14ac:dyDescent="0.3">
      <c r="B310" s="1">
        <v>30.6</v>
      </c>
      <c r="C310" s="5">
        <v>127.35462090337735</v>
      </c>
      <c r="D310" s="5">
        <v>240.42116947469768</v>
      </c>
    </row>
    <row r="311" spans="2:4" x14ac:dyDescent="0.3">
      <c r="B311" s="1">
        <v>30.7</v>
      </c>
      <c r="C311" s="5">
        <v>127.38985399609312</v>
      </c>
      <c r="D311" s="5">
        <v>240.42922204147735</v>
      </c>
    </row>
    <row r="312" spans="2:4" x14ac:dyDescent="0.3">
      <c r="B312" s="1">
        <v>30.8</v>
      </c>
      <c r="C312" s="5">
        <v>127.42502947903057</v>
      </c>
      <c r="D312" s="5">
        <v>240.43725998795051</v>
      </c>
    </row>
    <row r="313" spans="2:4" x14ac:dyDescent="0.3">
      <c r="B313" s="1">
        <v>30.9</v>
      </c>
      <c r="C313" s="5">
        <v>127.46014757665975</v>
      </c>
      <c r="D313" s="5">
        <v>240.44528337315984</v>
      </c>
    </row>
    <row r="314" spans="2:4" x14ac:dyDescent="0.3">
      <c r="B314" s="1">
        <v>31</v>
      </c>
      <c r="C314" s="5">
        <v>127.49520851207882</v>
      </c>
      <c r="D314" s="5">
        <v>240.45329225577876</v>
      </c>
    </row>
    <row r="315" spans="2:4" x14ac:dyDescent="0.3">
      <c r="B315" s="1">
        <v>31.1</v>
      </c>
      <c r="C315" s="5">
        <v>127.53021250702577</v>
      </c>
      <c r="D315" s="5">
        <v>240.46128669411573</v>
      </c>
    </row>
    <row r="316" spans="2:4" x14ac:dyDescent="0.3">
      <c r="B316" s="1">
        <v>31.2</v>
      </c>
      <c r="C316" s="5">
        <v>127.56515978189006</v>
      </c>
      <c r="D316" s="5">
        <v>240.46926674611709</v>
      </c>
    </row>
    <row r="317" spans="2:4" x14ac:dyDescent="0.3">
      <c r="B317" s="1">
        <v>31.3</v>
      </c>
      <c r="C317" s="5">
        <v>127.60005055572293</v>
      </c>
      <c r="D317" s="5">
        <v>240.47723246936943</v>
      </c>
    </row>
    <row r="318" spans="2:4" x14ac:dyDescent="0.3">
      <c r="B318" s="1">
        <v>31.4</v>
      </c>
      <c r="C318" s="5">
        <v>127.63488504624945</v>
      </c>
      <c r="D318" s="5">
        <v>240.48518392110421</v>
      </c>
    </row>
    <row r="319" spans="2:4" x14ac:dyDescent="0.3">
      <c r="B319" s="1">
        <v>31.5</v>
      </c>
      <c r="C319" s="5">
        <v>127.66966346987805</v>
      </c>
      <c r="D319" s="5">
        <v>240.49312115819802</v>
      </c>
    </row>
    <row r="320" spans="2:4" x14ac:dyDescent="0.3">
      <c r="B320" s="1">
        <v>31.6</v>
      </c>
      <c r="C320" s="5">
        <v>127.70438604171325</v>
      </c>
      <c r="D320" s="5">
        <v>240.5010442371786</v>
      </c>
    </row>
    <row r="321" spans="2:4" x14ac:dyDescent="0.3">
      <c r="B321" s="1">
        <v>31.7</v>
      </c>
      <c r="C321" s="5">
        <v>127.73905297556429</v>
      </c>
      <c r="D321" s="5">
        <v>240.50895321422519</v>
      </c>
    </row>
    <row r="322" spans="2:4" x14ac:dyDescent="0.3">
      <c r="B322" s="1">
        <v>31.8</v>
      </c>
      <c r="C322" s="5">
        <v>127.77366448395699</v>
      </c>
      <c r="D322" s="5">
        <v>240.51684814517338</v>
      </c>
    </row>
    <row r="323" spans="2:4" x14ac:dyDescent="0.3">
      <c r="B323" s="1">
        <v>31.9</v>
      </c>
      <c r="C323" s="5">
        <v>127.80822077814416</v>
      </c>
      <c r="D323" s="5">
        <v>240.52472908551653</v>
      </c>
    </row>
    <row r="324" spans="2:4" x14ac:dyDescent="0.3">
      <c r="B324" s="1">
        <v>32</v>
      </c>
      <c r="C324" s="5">
        <v>127.84272206811517</v>
      </c>
      <c r="D324" s="5">
        <v>240.53259609040913</v>
      </c>
    </row>
    <row r="325" spans="2:4" x14ac:dyDescent="0.3">
      <c r="B325" s="1">
        <v>32.1</v>
      </c>
      <c r="C325" s="5">
        <v>127.87716856260728</v>
      </c>
      <c r="D325" s="5">
        <v>240.54044921467019</v>
      </c>
    </row>
    <row r="326" spans="2:4" x14ac:dyDescent="0.3">
      <c r="B326" s="1">
        <v>32.200000000000003</v>
      </c>
      <c r="C326" s="5">
        <v>127.91156046911507</v>
      </c>
      <c r="D326" s="5">
        <v>240.54828851278484</v>
      </c>
    </row>
    <row r="327" spans="2:4" x14ac:dyDescent="0.3">
      <c r="B327" s="1">
        <v>32.299999999999997</v>
      </c>
      <c r="C327" s="5">
        <v>127.94589799390045</v>
      </c>
      <c r="D327" s="5">
        <v>240.55611403890774</v>
      </c>
    </row>
    <row r="328" spans="2:4" x14ac:dyDescent="0.3">
      <c r="B328" s="1">
        <v>32.4</v>
      </c>
      <c r="C328" s="5">
        <v>127.98018134200292</v>
      </c>
      <c r="D328" s="5">
        <v>240.56392584686606</v>
      </c>
    </row>
    <row r="329" spans="2:4" x14ac:dyDescent="0.3">
      <c r="B329" s="1">
        <v>32.5</v>
      </c>
      <c r="C329" s="5">
        <v>128.0144107172496</v>
      </c>
      <c r="D329" s="5">
        <v>240.57172399016147</v>
      </c>
    </row>
    <row r="330" spans="2:4" x14ac:dyDescent="0.3">
      <c r="B330" s="1">
        <v>32.6</v>
      </c>
      <c r="C330" s="5">
        <v>128.04858632226453</v>
      </c>
      <c r="D330" s="5">
        <v>240.57950852197322</v>
      </c>
    </row>
    <row r="331" spans="2:4" x14ac:dyDescent="0.3">
      <c r="B331" s="1">
        <v>32.700000000000003</v>
      </c>
      <c r="C331" s="5">
        <v>128.08270835847836</v>
      </c>
      <c r="D331" s="5">
        <v>240.58727949516066</v>
      </c>
    </row>
    <row r="332" spans="2:4" x14ac:dyDescent="0.3">
      <c r="B332" s="1">
        <v>32.799999999999997</v>
      </c>
      <c r="C332" s="5">
        <v>128.11677702613801</v>
      </c>
      <c r="D332" s="5">
        <v>240.59503696226588</v>
      </c>
    </row>
    <row r="333" spans="2:4" x14ac:dyDescent="0.3">
      <c r="B333" s="1">
        <v>32.9</v>
      </c>
      <c r="C333" s="5">
        <v>128.1507925243163</v>
      </c>
      <c r="D333" s="5">
        <v>240.60278097551628</v>
      </c>
    </row>
    <row r="334" spans="2:4" x14ac:dyDescent="0.3">
      <c r="B334" s="1">
        <v>33</v>
      </c>
      <c r="C334" s="5">
        <v>128.18475505092107</v>
      </c>
      <c r="D334" s="5">
        <v>240.61051158682713</v>
      </c>
    </row>
    <row r="335" spans="2:4" x14ac:dyDescent="0.3">
      <c r="B335" s="1">
        <v>33.1</v>
      </c>
      <c r="C335" s="5">
        <v>128.21866480270435</v>
      </c>
      <c r="D335" s="5">
        <v>240.61822884780369</v>
      </c>
    </row>
    <row r="336" spans="2:4" x14ac:dyDescent="0.3">
      <c r="B336" s="1">
        <v>33.200000000000003</v>
      </c>
      <c r="C336" s="5">
        <v>128.25252197527206</v>
      </c>
      <c r="D336" s="5">
        <v>240.62593280974457</v>
      </c>
    </row>
    <row r="337" spans="2:4" x14ac:dyDescent="0.3">
      <c r="B337" s="1">
        <v>33.299999999999997</v>
      </c>
      <c r="C337" s="5">
        <v>128.28632676309218</v>
      </c>
      <c r="D337" s="5">
        <v>240.63362352364322</v>
      </c>
    </row>
    <row r="338" spans="2:4" x14ac:dyDescent="0.3">
      <c r="B338" s="1">
        <v>33.4</v>
      </c>
      <c r="C338" s="5">
        <v>128.32007935950469</v>
      </c>
      <c r="D338" s="5">
        <v>240.64130104019145</v>
      </c>
    </row>
    <row r="339" spans="2:4" x14ac:dyDescent="0.3">
      <c r="B339" s="1">
        <v>33.5</v>
      </c>
      <c r="C339" s="5">
        <v>128.35377995673011</v>
      </c>
      <c r="D339" s="5">
        <v>240.64896540978049</v>
      </c>
    </row>
    <row r="340" spans="2:4" x14ac:dyDescent="0.3">
      <c r="B340" s="1">
        <v>33.6</v>
      </c>
      <c r="C340" s="5">
        <v>128.38742874587768</v>
      </c>
      <c r="D340" s="5">
        <v>240.65661668250462</v>
      </c>
    </row>
    <row r="341" spans="2:4" x14ac:dyDescent="0.3">
      <c r="B341" s="1">
        <v>33.700000000000003</v>
      </c>
      <c r="C341" s="5">
        <v>128.42102591695502</v>
      </c>
      <c r="D341" s="5">
        <v>240.66425490816297</v>
      </c>
    </row>
    <row r="342" spans="2:4" x14ac:dyDescent="0.3">
      <c r="B342" s="1">
        <v>33.799999999999997</v>
      </c>
      <c r="C342" s="5">
        <v>128.45457165887666</v>
      </c>
      <c r="D342" s="5">
        <v>240.67188013626176</v>
      </c>
    </row>
    <row r="343" spans="2:4" x14ac:dyDescent="0.3">
      <c r="B343" s="1">
        <v>33.9</v>
      </c>
      <c r="C343" s="5">
        <v>128.48806615947169</v>
      </c>
      <c r="D343" s="5">
        <v>240.67949241601721</v>
      </c>
    </row>
    <row r="344" spans="2:4" x14ac:dyDescent="0.3">
      <c r="B344" s="1">
        <v>34</v>
      </c>
      <c r="C344" s="5">
        <v>128.52150960549358</v>
      </c>
      <c r="D344" s="5">
        <v>240.68709179635707</v>
      </c>
    </row>
    <row r="345" spans="2:4" x14ac:dyDescent="0.3">
      <c r="B345" s="1">
        <v>34.1</v>
      </c>
      <c r="C345" s="5">
        <v>128.55490218262696</v>
      </c>
      <c r="D345" s="5">
        <v>240.69467832592363</v>
      </c>
    </row>
    <row r="346" spans="2:4" x14ac:dyDescent="0.3">
      <c r="B346" s="1">
        <v>34.200000000000003</v>
      </c>
      <c r="C346" s="5">
        <v>128.58824407549747</v>
      </c>
      <c r="D346" s="5">
        <v>240.70225205307494</v>
      </c>
    </row>
    <row r="347" spans="2:4" x14ac:dyDescent="0.3">
      <c r="B347" s="1">
        <v>34.299999999999997</v>
      </c>
      <c r="C347" s="5">
        <v>128.62153546767942</v>
      </c>
      <c r="D347" s="5">
        <v>240.70981302588871</v>
      </c>
    </row>
    <row r="348" spans="2:4" x14ac:dyDescent="0.3">
      <c r="B348" s="1">
        <v>34.4</v>
      </c>
      <c r="C348" s="5">
        <v>128.65477654170269</v>
      </c>
      <c r="D348" s="5">
        <v>240.71736129216228</v>
      </c>
    </row>
    <row r="349" spans="2:4" x14ac:dyDescent="0.3">
      <c r="B349" s="1">
        <v>34.5</v>
      </c>
      <c r="C349" s="5">
        <v>128.68796747906359</v>
      </c>
      <c r="D349" s="5">
        <v>240.72489689941767</v>
      </c>
    </row>
    <row r="350" spans="2:4" x14ac:dyDescent="0.3">
      <c r="B350" s="1">
        <v>34.6</v>
      </c>
      <c r="C350" s="5">
        <v>128.72110846022963</v>
      </c>
      <c r="D350" s="5">
        <v>240.73241989490074</v>
      </c>
    </row>
    <row r="351" spans="2:4" x14ac:dyDescent="0.3">
      <c r="B351" s="1">
        <v>34.700000000000003</v>
      </c>
      <c r="C351" s="5">
        <v>128.75419966464963</v>
      </c>
      <c r="D351" s="5">
        <v>240.73993032558516</v>
      </c>
    </row>
    <row r="352" spans="2:4" x14ac:dyDescent="0.3">
      <c r="B352" s="1">
        <v>34.799999999999997</v>
      </c>
      <c r="C352" s="5">
        <v>128.78724127076106</v>
      </c>
      <c r="D352" s="5">
        <v>240.74742823817425</v>
      </c>
    </row>
    <row r="353" spans="2:4" x14ac:dyDescent="0.3">
      <c r="B353" s="1">
        <v>34.9</v>
      </c>
      <c r="C353" s="5">
        <v>128.8202334559968</v>
      </c>
      <c r="D353" s="5">
        <v>240.75491367910303</v>
      </c>
    </row>
    <row r="354" spans="2:4" x14ac:dyDescent="0.3">
      <c r="B354" s="1">
        <v>35</v>
      </c>
      <c r="C354" s="5">
        <v>128.85317639679454</v>
      </c>
      <c r="D354" s="5">
        <v>240.76238669453983</v>
      </c>
    </row>
    <row r="355" spans="2:4" x14ac:dyDescent="0.3">
      <c r="B355" s="1">
        <v>35.1</v>
      </c>
      <c r="C355" s="5">
        <v>128.88607026860285</v>
      </c>
      <c r="D355" s="5">
        <v>240.76984733038915</v>
      </c>
    </row>
    <row r="356" spans="2:4" x14ac:dyDescent="0.3">
      <c r="B356" s="1">
        <v>35.200000000000003</v>
      </c>
      <c r="C356" s="5">
        <v>128.91891524588948</v>
      </c>
      <c r="D356" s="5">
        <v>240.77729563229272</v>
      </c>
    </row>
    <row r="357" spans="2:4" x14ac:dyDescent="0.3">
      <c r="B357" s="1">
        <v>35.299999999999997</v>
      </c>
      <c r="C357" s="5">
        <v>128.95171150214836</v>
      </c>
      <c r="D357" s="5">
        <v>240.78473164563269</v>
      </c>
    </row>
    <row r="358" spans="2:4" x14ac:dyDescent="0.3">
      <c r="B358" s="1">
        <v>35.4</v>
      </c>
      <c r="C358" s="5">
        <v>128.98445920990773</v>
      </c>
      <c r="D358" s="5">
        <v>240.79215541553285</v>
      </c>
    </row>
    <row r="359" spans="2:4" x14ac:dyDescent="0.3">
      <c r="B359" s="1">
        <v>35.5</v>
      </c>
      <c r="C359" s="5">
        <v>129.01715854073669</v>
      </c>
      <c r="D359" s="5">
        <v>240.79956698686044</v>
      </c>
    </row>
    <row r="360" spans="2:4" x14ac:dyDescent="0.3">
      <c r="B360" s="1">
        <v>35.6</v>
      </c>
      <c r="C360" s="5">
        <v>129.04980966525255</v>
      </c>
      <c r="D360" s="5">
        <v>240.80696640422914</v>
      </c>
    </row>
    <row r="361" spans="2:4" x14ac:dyDescent="0.3">
      <c r="B361" s="1">
        <v>35.700000000000003</v>
      </c>
      <c r="C361" s="5">
        <v>129.08241275312858</v>
      </c>
      <c r="D361" s="5">
        <v>240.81435371199962</v>
      </c>
    </row>
    <row r="362" spans="2:4" x14ac:dyDescent="0.3">
      <c r="B362" s="1">
        <v>35.799999999999997</v>
      </c>
      <c r="C362" s="5">
        <v>129.11496797310028</v>
      </c>
      <c r="D362" s="5">
        <v>240.82172895428266</v>
      </c>
    </row>
    <row r="363" spans="2:4" x14ac:dyDescent="0.3">
      <c r="B363" s="1">
        <v>35.9</v>
      </c>
      <c r="C363" s="5">
        <v>129.14747549297365</v>
      </c>
      <c r="D363" s="5">
        <v>240.82909217494068</v>
      </c>
    </row>
    <row r="364" spans="2:4" x14ac:dyDescent="0.3">
      <c r="B364" s="1">
        <v>36</v>
      </c>
      <c r="C364" s="5">
        <v>129.17993547962993</v>
      </c>
      <c r="D364" s="5">
        <v>240.83644341758881</v>
      </c>
    </row>
    <row r="365" spans="2:4" x14ac:dyDescent="0.3">
      <c r="B365" s="1">
        <v>36.1</v>
      </c>
      <c r="C365" s="5">
        <v>129.21234809903547</v>
      </c>
      <c r="D365" s="5">
        <v>240.84378272559843</v>
      </c>
    </row>
    <row r="366" spans="2:4" x14ac:dyDescent="0.3">
      <c r="B366" s="1">
        <v>36.200000000000003</v>
      </c>
      <c r="C366" s="5">
        <v>129.24471351624609</v>
      </c>
      <c r="D366" s="5">
        <v>240.85111014209721</v>
      </c>
    </row>
    <row r="367" spans="2:4" x14ac:dyDescent="0.3">
      <c r="B367" s="1">
        <v>36.299999999999997</v>
      </c>
      <c r="C367" s="5">
        <v>129.27703189541501</v>
      </c>
      <c r="D367" s="5">
        <v>240.85842570997281</v>
      </c>
    </row>
    <row r="368" spans="2:4" x14ac:dyDescent="0.3">
      <c r="B368" s="1">
        <v>36.4</v>
      </c>
      <c r="C368" s="5">
        <v>129.30930339979943</v>
      </c>
      <c r="D368" s="5">
        <v>240.86572947187275</v>
      </c>
    </row>
    <row r="369" spans="2:4" x14ac:dyDescent="0.3">
      <c r="B369" s="1">
        <v>36.5</v>
      </c>
      <c r="C369" s="5">
        <v>129.34152819176731</v>
      </c>
      <c r="D369" s="5">
        <v>240.87302147020776</v>
      </c>
    </row>
    <row r="370" spans="2:4" x14ac:dyDescent="0.3">
      <c r="B370" s="1">
        <v>36.6</v>
      </c>
      <c r="C370" s="5">
        <v>129.373706432803</v>
      </c>
      <c r="D370" s="5">
        <v>240.88030174715266</v>
      </c>
    </row>
    <row r="371" spans="2:4" x14ac:dyDescent="0.3">
      <c r="B371" s="1">
        <v>36.700000000000003</v>
      </c>
      <c r="C371" s="5">
        <v>129.40583828351552</v>
      </c>
      <c r="D371" s="5">
        <v>240.88757034464857</v>
      </c>
    </row>
    <row r="372" spans="2:4" x14ac:dyDescent="0.3">
      <c r="B372" s="1">
        <v>36.799999999999997</v>
      </c>
      <c r="C372" s="5">
        <v>129.43792390364334</v>
      </c>
      <c r="D372" s="5">
        <v>240.89482730440471</v>
      </c>
    </row>
    <row r="373" spans="2:4" x14ac:dyDescent="0.3">
      <c r="B373" s="1">
        <v>36.9</v>
      </c>
      <c r="C373" s="5">
        <v>129.46996345206148</v>
      </c>
      <c r="D373" s="5">
        <v>240.90207266789963</v>
      </c>
    </row>
    <row r="374" spans="2:4" x14ac:dyDescent="0.3">
      <c r="B374" s="1">
        <v>37</v>
      </c>
      <c r="C374" s="5">
        <v>129.50195708678822</v>
      </c>
      <c r="D374" s="5">
        <v>240.90930647638339</v>
      </c>
    </row>
    <row r="375" spans="2:4" x14ac:dyDescent="0.3">
      <c r="B375" s="1">
        <v>37.1</v>
      </c>
      <c r="C375" s="5">
        <v>129.5339049649904</v>
      </c>
      <c r="D375" s="5">
        <v>240.9165287708793</v>
      </c>
    </row>
    <row r="376" spans="2:4" x14ac:dyDescent="0.3">
      <c r="B376" s="1">
        <v>37.200000000000003</v>
      </c>
      <c r="C376" s="5">
        <v>129.56580724299104</v>
      </c>
      <c r="D376" s="5">
        <v>240.92373959218506</v>
      </c>
    </row>
    <row r="377" spans="2:4" x14ac:dyDescent="0.3">
      <c r="B377" s="1">
        <v>37.299999999999997</v>
      </c>
      <c r="C377" s="5">
        <v>129.59766407627404</v>
      </c>
      <c r="D377" s="5">
        <v>240.93093898087531</v>
      </c>
    </row>
    <row r="378" spans="2:4" x14ac:dyDescent="0.3">
      <c r="B378" s="1">
        <v>37.4</v>
      </c>
      <c r="C378" s="5">
        <v>129.62947561949102</v>
      </c>
      <c r="D378" s="5">
        <v>240.93812697730229</v>
      </c>
    </row>
    <row r="379" spans="2:4" x14ac:dyDescent="0.3">
      <c r="B379" s="1">
        <v>37.5</v>
      </c>
      <c r="C379" s="5">
        <v>129.66124202646756</v>
      </c>
      <c r="D379" s="5">
        <v>240.94530362159816</v>
      </c>
    </row>
    <row r="380" spans="2:4" x14ac:dyDescent="0.3">
      <c r="B380" s="1">
        <v>37.6</v>
      </c>
      <c r="C380" s="5">
        <v>129.69296345020896</v>
      </c>
      <c r="D380" s="5">
        <v>240.95246895367643</v>
      </c>
    </row>
    <row r="381" spans="2:4" x14ac:dyDescent="0.3">
      <c r="B381" s="1">
        <v>37.700000000000003</v>
      </c>
      <c r="C381" s="5">
        <v>129.72464004290615</v>
      </c>
      <c r="D381" s="5">
        <v>240.9596230132336</v>
      </c>
    </row>
    <row r="382" spans="2:4" x14ac:dyDescent="0.3">
      <c r="B382" s="1">
        <v>37.799999999999997</v>
      </c>
      <c r="C382" s="5">
        <v>129.75627195594154</v>
      </c>
      <c r="D382" s="5">
        <v>240.96676583975082</v>
      </c>
    </row>
    <row r="383" spans="2:4" x14ac:dyDescent="0.3">
      <c r="B383" s="1">
        <v>37.9</v>
      </c>
      <c r="C383" s="5">
        <v>129.78785933989479</v>
      </c>
      <c r="D383" s="5">
        <v>240.97389747249511</v>
      </c>
    </row>
    <row r="384" spans="2:4" x14ac:dyDescent="0.3">
      <c r="B384" s="1">
        <v>38</v>
      </c>
      <c r="C384" s="5">
        <v>129.81940234454908</v>
      </c>
      <c r="D384" s="5">
        <v>240.98101795052139</v>
      </c>
    </row>
    <row r="385" spans="2:4" x14ac:dyDescent="0.3">
      <c r="B385" s="1">
        <v>38.1</v>
      </c>
      <c r="C385" s="5">
        <v>129.85090111889639</v>
      </c>
      <c r="D385" s="5">
        <v>240.98812731267378</v>
      </c>
    </row>
    <row r="386" spans="2:4" x14ac:dyDescent="0.3">
      <c r="B386" s="1">
        <v>38.200000000000003</v>
      </c>
      <c r="C386" s="5">
        <v>129.88235581114316</v>
      </c>
      <c r="D386" s="5">
        <v>240.99522559758722</v>
      </c>
    </row>
    <row r="387" spans="2:4" x14ac:dyDescent="0.3">
      <c r="B387" s="1">
        <v>38.299999999999997</v>
      </c>
      <c r="C387" s="5">
        <v>129.91376656871606</v>
      </c>
      <c r="D387" s="5">
        <v>241.00231284368905</v>
      </c>
    </row>
    <row r="388" spans="2:4" x14ac:dyDescent="0.3">
      <c r="B388" s="1">
        <v>38.4</v>
      </c>
      <c r="C388" s="5">
        <v>129.9451335382675</v>
      </c>
      <c r="D388" s="5">
        <v>241.0093890891998</v>
      </c>
    </row>
    <row r="389" spans="2:4" x14ac:dyDescent="0.3">
      <c r="B389" s="1">
        <v>38.5</v>
      </c>
      <c r="C389" s="5">
        <v>129.97645686568183</v>
      </c>
      <c r="D389" s="5">
        <v>241.01645437213631</v>
      </c>
    </row>
    <row r="390" spans="2:4" x14ac:dyDescent="0.3">
      <c r="B390" s="1">
        <v>38.6</v>
      </c>
      <c r="C390" s="5">
        <v>130.00773669607904</v>
      </c>
      <c r="D390" s="5">
        <v>241.02350873031151</v>
      </c>
    </row>
    <row r="391" spans="2:4" x14ac:dyDescent="0.3">
      <c r="B391" s="1">
        <v>38.700000000000003</v>
      </c>
      <c r="C391" s="5">
        <v>130.03897317382228</v>
      </c>
      <c r="D391" s="5">
        <v>241.03055220133672</v>
      </c>
    </row>
    <row r="392" spans="2:4" x14ac:dyDescent="0.3">
      <c r="B392" s="1">
        <v>38.799999999999997</v>
      </c>
      <c r="C392" s="5">
        <v>130.07016644252201</v>
      </c>
      <c r="D392" s="5">
        <v>241.0375848226231</v>
      </c>
    </row>
    <row r="393" spans="2:4" x14ac:dyDescent="0.3">
      <c r="B393" s="1">
        <v>38.9</v>
      </c>
      <c r="C393" s="5">
        <v>130.10131664504163</v>
      </c>
      <c r="D393" s="5">
        <v>241.04460663138295</v>
      </c>
    </row>
    <row r="394" spans="2:4" x14ac:dyDescent="0.3">
      <c r="B394" s="1">
        <v>39</v>
      </c>
      <c r="C394" s="5">
        <v>130.13242392350281</v>
      </c>
      <c r="D394" s="5">
        <v>241.05161766463101</v>
      </c>
    </row>
    <row r="395" spans="2:4" x14ac:dyDescent="0.3">
      <c r="B395" s="1">
        <v>39.1</v>
      </c>
      <c r="C395" s="5">
        <v>130.16348841929062</v>
      </c>
      <c r="D395" s="5">
        <v>241.05861795918611</v>
      </c>
    </row>
    <row r="396" spans="2:4" x14ac:dyDescent="0.3">
      <c r="B396" s="1">
        <v>39.200000000000003</v>
      </c>
      <c r="C396" s="5">
        <v>130.19451027305843</v>
      </c>
      <c r="D396" s="5">
        <v>241.06560755167249</v>
      </c>
    </row>
    <row r="397" spans="2:4" x14ac:dyDescent="0.3">
      <c r="B397" s="1">
        <v>39.299999999999997</v>
      </c>
      <c r="C397" s="5">
        <v>130.22548962473417</v>
      </c>
      <c r="D397" s="5">
        <v>241.07258647852109</v>
      </c>
    </row>
    <row r="398" spans="2:4" x14ac:dyDescent="0.3">
      <c r="B398" s="1">
        <v>39.4</v>
      </c>
      <c r="C398" s="5">
        <v>130.25642661352404</v>
      </c>
      <c r="D398" s="5">
        <v>241.07955477597108</v>
      </c>
    </row>
    <row r="399" spans="2:4" x14ac:dyDescent="0.3">
      <c r="B399" s="1">
        <v>39.5</v>
      </c>
      <c r="C399" s="5">
        <v>130.28732137791837</v>
      </c>
      <c r="D399" s="5">
        <v>241.08651248007129</v>
      </c>
    </row>
    <row r="400" spans="2:4" x14ac:dyDescent="0.3">
      <c r="B400" s="1">
        <v>39.6</v>
      </c>
      <c r="C400" s="5">
        <v>130.31817405569632</v>
      </c>
      <c r="D400" s="5">
        <v>241.09345962668107</v>
      </c>
    </row>
    <row r="401" spans="2:4" x14ac:dyDescent="0.3">
      <c r="B401" s="1">
        <v>39.700000000000003</v>
      </c>
      <c r="C401" s="5">
        <v>130.34898478393106</v>
      </c>
      <c r="D401" s="5">
        <v>241.10039625147232</v>
      </c>
    </row>
    <row r="402" spans="2:4" x14ac:dyDescent="0.3">
      <c r="B402" s="1">
        <v>39.799999999999997</v>
      </c>
      <c r="C402" s="5">
        <v>130.37975369899439</v>
      </c>
      <c r="D402" s="5">
        <v>241.10732238993037</v>
      </c>
    </row>
    <row r="403" spans="2:4" x14ac:dyDescent="0.3">
      <c r="B403" s="1">
        <v>39.9</v>
      </c>
      <c r="C403" s="5">
        <v>130.41048093656258</v>
      </c>
      <c r="D403" s="5">
        <v>241.11423807735542</v>
      </c>
    </row>
    <row r="404" spans="2:4" x14ac:dyDescent="0.3">
      <c r="B404" s="1">
        <v>40</v>
      </c>
      <c r="C404" s="5">
        <v>130.44116663161921</v>
      </c>
      <c r="D404" s="5">
        <v>241.12114334886388</v>
      </c>
    </row>
    <row r="405" spans="2:4" x14ac:dyDescent="0.3">
      <c r="B405" s="1">
        <v>40.1</v>
      </c>
      <c r="C405" s="5">
        <v>130.47181091846207</v>
      </c>
      <c r="D405" s="5">
        <v>241.12803823938941</v>
      </c>
    </row>
    <row r="406" spans="2:4" x14ac:dyDescent="0.3">
      <c r="B406" s="1">
        <v>40.200000000000003</v>
      </c>
      <c r="C406" s="5">
        <v>130.50241393070658</v>
      </c>
      <c r="D406" s="5">
        <v>241.1349227836848</v>
      </c>
    </row>
    <row r="407" spans="2:4" x14ac:dyDescent="0.3">
      <c r="B407" s="1">
        <v>40.299999999999997</v>
      </c>
      <c r="C407" s="5">
        <v>130.53297580129143</v>
      </c>
      <c r="D407" s="5">
        <v>241.14179701632253</v>
      </c>
    </row>
    <row r="408" spans="2:4" x14ac:dyDescent="0.3">
      <c r="B408" s="1">
        <v>40.4</v>
      </c>
      <c r="C408" s="5">
        <v>130.56349666248229</v>
      </c>
      <c r="D408" s="5">
        <v>241.14866097169639</v>
      </c>
    </row>
    <row r="409" spans="2:4" x14ac:dyDescent="0.3">
      <c r="B409" s="1">
        <v>40.5</v>
      </c>
      <c r="C409" s="5">
        <v>130.59397664587681</v>
      </c>
      <c r="D409" s="5">
        <v>241.15551468402296</v>
      </c>
    </row>
    <row r="410" spans="2:4" x14ac:dyDescent="0.3">
      <c r="B410" s="1">
        <v>40.6</v>
      </c>
      <c r="C410" s="5">
        <v>130.62441588240972</v>
      </c>
      <c r="D410" s="5">
        <v>241.16235818734219</v>
      </c>
    </row>
    <row r="411" spans="2:4" x14ac:dyDescent="0.3">
      <c r="B411" s="1">
        <v>40.700000000000003</v>
      </c>
      <c r="C411" s="5">
        <v>130.65481450235711</v>
      </c>
      <c r="D411" s="5">
        <v>241.16919151551943</v>
      </c>
    </row>
    <row r="412" spans="2:4" x14ac:dyDescent="0.3">
      <c r="B412" s="1">
        <v>40.799999999999997</v>
      </c>
      <c r="C412" s="5">
        <v>130.68517263533985</v>
      </c>
      <c r="D412" s="5">
        <v>241.17601470224571</v>
      </c>
    </row>
    <row r="413" spans="2:4" x14ac:dyDescent="0.3">
      <c r="B413" s="1">
        <v>40.9</v>
      </c>
      <c r="C413" s="5">
        <v>130.71549041033015</v>
      </c>
      <c r="D413" s="5">
        <v>241.18282778103998</v>
      </c>
    </row>
    <row r="414" spans="2:4" x14ac:dyDescent="0.3">
      <c r="B414" s="1">
        <v>41</v>
      </c>
      <c r="C414" s="5">
        <v>130.74576795565363</v>
      </c>
      <c r="D414" s="5">
        <v>241.18963078524959</v>
      </c>
    </row>
    <row r="415" spans="2:4" x14ac:dyDescent="0.3">
      <c r="B415" s="1">
        <v>41.1</v>
      </c>
      <c r="C415" s="5">
        <v>130.7760053989962</v>
      </c>
      <c r="D415" s="5">
        <v>241.19642374805153</v>
      </c>
    </row>
    <row r="416" spans="2:4" x14ac:dyDescent="0.3">
      <c r="B416" s="1">
        <v>41.2</v>
      </c>
      <c r="C416" s="5">
        <v>130.80620286740594</v>
      </c>
      <c r="D416" s="5">
        <v>241.20320670245394</v>
      </c>
    </row>
    <row r="417" spans="2:4" x14ac:dyDescent="0.3">
      <c r="B417" s="1">
        <v>41.3</v>
      </c>
      <c r="C417" s="5">
        <v>130.8363604872994</v>
      </c>
      <c r="D417" s="5">
        <v>241.20997968129694</v>
      </c>
    </row>
    <row r="418" spans="2:4" x14ac:dyDescent="0.3">
      <c r="B418" s="1">
        <v>41.4</v>
      </c>
      <c r="C418" s="5">
        <v>130.8664783844647</v>
      </c>
      <c r="D418" s="5">
        <v>241.21674271725425</v>
      </c>
    </row>
    <row r="419" spans="2:4" x14ac:dyDescent="0.3">
      <c r="B419" s="1">
        <v>41.5</v>
      </c>
      <c r="C419" s="5">
        <v>130.8965566840663</v>
      </c>
      <c r="D419" s="5">
        <v>241.2234958428335</v>
      </c>
    </row>
    <row r="420" spans="2:4" x14ac:dyDescent="0.3">
      <c r="B420" s="1">
        <v>41.6</v>
      </c>
      <c r="C420" s="5">
        <v>130.92659551064898</v>
      </c>
      <c r="D420" s="5">
        <v>241.23023909037823</v>
      </c>
    </row>
    <row r="421" spans="2:4" x14ac:dyDescent="0.3">
      <c r="B421" s="1">
        <v>41.7</v>
      </c>
      <c r="C421" s="5">
        <v>130.95659498814189</v>
      </c>
      <c r="D421" s="5">
        <v>241.23697249206856</v>
      </c>
    </row>
    <row r="422" spans="2:4" x14ac:dyDescent="0.3">
      <c r="B422" s="1">
        <v>41.8</v>
      </c>
      <c r="C422" s="5">
        <v>130.98655523986335</v>
      </c>
      <c r="D422" s="5">
        <v>241.2436960799225</v>
      </c>
    </row>
    <row r="423" spans="2:4" x14ac:dyDescent="0.3">
      <c r="B423" s="1">
        <v>41.9</v>
      </c>
      <c r="C423" s="5">
        <v>131.01647638852418</v>
      </c>
      <c r="D423" s="5">
        <v>241.25040988579673</v>
      </c>
    </row>
    <row r="424" spans="2:4" x14ac:dyDescent="0.3">
      <c r="B424" s="1">
        <v>42</v>
      </c>
      <c r="C424" s="5">
        <v>131.04635855623192</v>
      </c>
      <c r="D424" s="5">
        <v>241.25711394138798</v>
      </c>
    </row>
    <row r="425" spans="2:4" x14ac:dyDescent="0.3">
      <c r="B425" s="1">
        <v>42.1</v>
      </c>
      <c r="C425" s="5">
        <v>131.07620186449549</v>
      </c>
      <c r="D425" s="5">
        <v>241.26380827823431</v>
      </c>
    </row>
    <row r="426" spans="2:4" x14ac:dyDescent="0.3">
      <c r="B426" s="1">
        <v>42.2</v>
      </c>
      <c r="C426" s="5">
        <v>131.10600643422836</v>
      </c>
      <c r="D426" s="5">
        <v>241.27049292771579</v>
      </c>
    </row>
    <row r="427" spans="2:4" x14ac:dyDescent="0.3">
      <c r="B427" s="1">
        <v>42.3</v>
      </c>
      <c r="C427" s="5">
        <v>131.13577238575252</v>
      </c>
      <c r="D427" s="5">
        <v>241.27716792105537</v>
      </c>
    </row>
    <row r="428" spans="2:4" x14ac:dyDescent="0.3">
      <c r="B428" s="1">
        <v>42.4</v>
      </c>
      <c r="C428" s="5">
        <v>131.16549983880344</v>
      </c>
      <c r="D428" s="5">
        <v>241.28383328932074</v>
      </c>
    </row>
    <row r="429" spans="2:4" x14ac:dyDescent="0.3">
      <c r="B429" s="1">
        <v>42.5</v>
      </c>
      <c r="C429" s="5">
        <v>131.19518891253281</v>
      </c>
      <c r="D429" s="5">
        <v>241.29048906342487</v>
      </c>
    </row>
    <row r="430" spans="2:4" x14ac:dyDescent="0.3">
      <c r="B430" s="1">
        <v>42.6</v>
      </c>
      <c r="C430" s="5">
        <v>131.22483972551331</v>
      </c>
      <c r="D430" s="5">
        <v>241.29713527412679</v>
      </c>
    </row>
    <row r="431" spans="2:4" x14ac:dyDescent="0.3">
      <c r="B431" s="1">
        <v>42.7</v>
      </c>
      <c r="C431" s="5">
        <v>131.25445239574145</v>
      </c>
      <c r="D431" s="5">
        <v>241.30377195203334</v>
      </c>
    </row>
    <row r="432" spans="2:4" x14ac:dyDescent="0.3">
      <c r="B432" s="1">
        <v>42.8</v>
      </c>
      <c r="C432" s="5">
        <v>131.28402704064217</v>
      </c>
      <c r="D432" s="5">
        <v>241.3103991275992</v>
      </c>
    </row>
    <row r="433" spans="2:4" x14ac:dyDescent="0.3">
      <c r="B433" s="1">
        <v>42.9</v>
      </c>
      <c r="C433" s="5">
        <v>131.31356377707232</v>
      </c>
      <c r="D433" s="5">
        <v>241.31701683112919</v>
      </c>
    </row>
    <row r="434" spans="2:4" x14ac:dyDescent="0.3">
      <c r="B434" s="1">
        <v>43</v>
      </c>
      <c r="C434" s="5">
        <v>131.3430627213246</v>
      </c>
      <c r="D434" s="5">
        <v>241.32362509277809</v>
      </c>
    </row>
    <row r="435" spans="2:4" x14ac:dyDescent="0.3">
      <c r="B435" s="1">
        <v>43.1</v>
      </c>
      <c r="C435" s="5">
        <v>131.37252398913091</v>
      </c>
      <c r="D435" s="5">
        <v>241.33022394255227</v>
      </c>
    </row>
    <row r="436" spans="2:4" x14ac:dyDescent="0.3">
      <c r="B436" s="1">
        <v>43.2</v>
      </c>
      <c r="C436" s="5">
        <v>131.40194769566617</v>
      </c>
      <c r="D436" s="5">
        <v>241.33681341031044</v>
      </c>
    </row>
    <row r="437" spans="2:4" x14ac:dyDescent="0.3">
      <c r="B437" s="1">
        <v>43.3</v>
      </c>
      <c r="C437" s="5">
        <v>131.43133395555228</v>
      </c>
      <c r="D437" s="5">
        <v>241.34339352576512</v>
      </c>
    </row>
    <row r="438" spans="2:4" x14ac:dyDescent="0.3">
      <c r="B438" s="1">
        <v>43.4</v>
      </c>
      <c r="C438" s="5">
        <v>131.46068288286099</v>
      </c>
      <c r="D438" s="5">
        <v>241.34996431848234</v>
      </c>
    </row>
    <row r="439" spans="2:4" x14ac:dyDescent="0.3">
      <c r="B439" s="1">
        <v>43.5</v>
      </c>
      <c r="C439" s="5">
        <v>131.48999459111852</v>
      </c>
      <c r="D439" s="5">
        <v>241.3565258178846</v>
      </c>
    </row>
    <row r="440" spans="2:4" x14ac:dyDescent="0.3">
      <c r="B440" s="1">
        <v>43.6</v>
      </c>
      <c r="C440" s="5">
        <v>131.51926919330822</v>
      </c>
      <c r="D440" s="5">
        <v>241.36307805324975</v>
      </c>
    </row>
    <row r="441" spans="2:4" x14ac:dyDescent="0.3">
      <c r="B441" s="1">
        <v>43.7</v>
      </c>
      <c r="C441" s="5">
        <v>131.54850680187465</v>
      </c>
      <c r="D441" s="5">
        <v>241.3696210537133</v>
      </c>
    </row>
    <row r="442" spans="2:4" x14ac:dyDescent="0.3">
      <c r="B442" s="1">
        <v>43.8</v>
      </c>
      <c r="C442" s="5">
        <v>131.57770752872639</v>
      </c>
      <c r="D442" s="5">
        <v>241.37615484826904</v>
      </c>
    </row>
    <row r="443" spans="2:4" x14ac:dyDescent="0.3">
      <c r="B443" s="1">
        <v>43.9</v>
      </c>
      <c r="C443" s="5">
        <v>131.60687148524028</v>
      </c>
      <c r="D443" s="5">
        <v>241.38267946576971</v>
      </c>
    </row>
    <row r="444" spans="2:4" x14ac:dyDescent="0.3">
      <c r="B444" s="1">
        <v>44</v>
      </c>
      <c r="C444" s="5">
        <v>131.63599878226478</v>
      </c>
      <c r="D444" s="5">
        <v>241.38919493492816</v>
      </c>
    </row>
    <row r="445" spans="2:4" x14ac:dyDescent="0.3">
      <c r="B445" s="1">
        <v>44.1</v>
      </c>
      <c r="C445" s="5">
        <v>131.66508953012288</v>
      </c>
      <c r="D445" s="5">
        <v>241.39570128431799</v>
      </c>
    </row>
    <row r="446" spans="2:4" x14ac:dyDescent="0.3">
      <c r="B446" s="1">
        <v>44.2</v>
      </c>
      <c r="C446" s="5">
        <v>131.69414383861562</v>
      </c>
      <c r="D446" s="5">
        <v>241.40219854237526</v>
      </c>
    </row>
    <row r="447" spans="2:4" x14ac:dyDescent="0.3">
      <c r="B447" s="1">
        <v>44.3</v>
      </c>
      <c r="C447" s="5">
        <v>131.72316181702607</v>
      </c>
      <c r="D447" s="5">
        <v>241.40868673739823</v>
      </c>
    </row>
    <row r="448" spans="2:4" x14ac:dyDescent="0.3">
      <c r="B448" s="1">
        <v>44.4</v>
      </c>
      <c r="C448" s="5">
        <v>131.7521435741215</v>
      </c>
      <c r="D448" s="5">
        <v>241.41516589754892</v>
      </c>
    </row>
    <row r="449" spans="2:4" x14ac:dyDescent="0.3">
      <c r="B449" s="1">
        <v>44.5</v>
      </c>
      <c r="C449" s="5">
        <v>131.78108921815794</v>
      </c>
      <c r="D449" s="5">
        <v>241.42163605085412</v>
      </c>
    </row>
    <row r="450" spans="2:4" x14ac:dyDescent="0.3">
      <c r="B450" s="1">
        <v>44.6</v>
      </c>
      <c r="C450" s="5">
        <v>131.80999885688254</v>
      </c>
      <c r="D450" s="5">
        <v>241.4280972252059</v>
      </c>
    </row>
    <row r="451" spans="2:4" x14ac:dyDescent="0.3">
      <c r="B451" s="1">
        <v>44.7</v>
      </c>
      <c r="C451" s="5">
        <v>131.83887259753735</v>
      </c>
      <c r="D451" s="5">
        <v>241.4345494483627</v>
      </c>
    </row>
    <row r="452" spans="2:4" x14ac:dyDescent="0.3">
      <c r="B452" s="1">
        <v>44.8</v>
      </c>
      <c r="C452" s="5">
        <v>131.86771054686227</v>
      </c>
      <c r="D452" s="5">
        <v>241.44099274795025</v>
      </c>
    </row>
    <row r="453" spans="2:4" x14ac:dyDescent="0.3">
      <c r="B453" s="1">
        <v>44.9</v>
      </c>
      <c r="C453" s="5">
        <v>131.89651281109838</v>
      </c>
      <c r="D453" s="5">
        <v>241.44742715146211</v>
      </c>
    </row>
    <row r="454" spans="2:4" x14ac:dyDescent="0.3">
      <c r="B454" s="1">
        <v>45</v>
      </c>
      <c r="C454" s="5">
        <v>131.92527949599074</v>
      </c>
      <c r="D454" s="5">
        <v>241.45385268626069</v>
      </c>
    </row>
    <row r="455" spans="2:4" x14ac:dyDescent="0.3">
      <c r="B455" s="1">
        <v>45.1</v>
      </c>
      <c r="C455" s="5">
        <v>131.95401070679216</v>
      </c>
      <c r="D455" s="5">
        <v>241.46026937957851</v>
      </c>
    </row>
    <row r="456" spans="2:4" x14ac:dyDescent="0.3">
      <c r="B456" s="1">
        <v>45.2</v>
      </c>
      <c r="C456" s="5">
        <v>131.98270654826601</v>
      </c>
      <c r="D456" s="5">
        <v>241.46667725851839</v>
      </c>
    </row>
    <row r="457" spans="2:4" x14ac:dyDescent="0.3">
      <c r="B457" s="1">
        <v>45.3</v>
      </c>
      <c r="C457" s="5">
        <v>132.01136712468929</v>
      </c>
      <c r="D457" s="5">
        <v>241.47307635005436</v>
      </c>
    </row>
    <row r="458" spans="2:4" x14ac:dyDescent="0.3">
      <c r="B458" s="1">
        <v>45.4</v>
      </c>
      <c r="C458" s="5">
        <v>132.03999253985543</v>
      </c>
      <c r="D458" s="5">
        <v>241.47946668103296</v>
      </c>
    </row>
    <row r="459" spans="2:4" x14ac:dyDescent="0.3">
      <c r="B459" s="1">
        <v>45.5</v>
      </c>
      <c r="C459" s="5">
        <v>132.06858289707796</v>
      </c>
      <c r="D459" s="5">
        <v>241.48584827817379</v>
      </c>
    </row>
    <row r="460" spans="2:4" x14ac:dyDescent="0.3">
      <c r="B460" s="1">
        <v>45.6</v>
      </c>
      <c r="C460" s="5">
        <v>132.0971382991932</v>
      </c>
      <c r="D460" s="5">
        <v>241.4922211680701</v>
      </c>
    </row>
    <row r="461" spans="2:4" x14ac:dyDescent="0.3">
      <c r="B461" s="1">
        <v>45.7</v>
      </c>
      <c r="C461" s="5">
        <v>132.12565884856309</v>
      </c>
      <c r="D461" s="5">
        <v>241.49858537719015</v>
      </c>
    </row>
    <row r="462" spans="2:4" x14ac:dyDescent="0.3">
      <c r="B462" s="1">
        <v>45.8</v>
      </c>
      <c r="C462" s="5">
        <v>132.15414464707828</v>
      </c>
      <c r="D462" s="5">
        <v>241.50494093187726</v>
      </c>
    </row>
    <row r="463" spans="2:4" x14ac:dyDescent="0.3">
      <c r="B463" s="1">
        <v>45.9</v>
      </c>
      <c r="C463" s="5">
        <v>132.18259579616156</v>
      </c>
      <c r="D463" s="5">
        <v>241.5112878583513</v>
      </c>
    </row>
    <row r="464" spans="2:4" x14ac:dyDescent="0.3">
      <c r="B464" s="1">
        <v>46</v>
      </c>
      <c r="C464" s="5">
        <v>132.21101239676972</v>
      </c>
      <c r="D464" s="5">
        <v>241.51762618270882</v>
      </c>
    </row>
    <row r="465" spans="2:4" x14ac:dyDescent="0.3">
      <c r="B465" s="1">
        <v>46.1</v>
      </c>
      <c r="C465" s="5">
        <v>132.23939454939753</v>
      </c>
      <c r="D465" s="5">
        <v>241.52395593092453</v>
      </c>
    </row>
    <row r="466" spans="2:4" x14ac:dyDescent="0.3">
      <c r="B466" s="1">
        <v>46.2</v>
      </c>
      <c r="C466" s="5">
        <v>132.26774235408018</v>
      </c>
      <c r="D466" s="5">
        <v>241.53027712885182</v>
      </c>
    </row>
    <row r="467" spans="2:4" x14ac:dyDescent="0.3">
      <c r="B467" s="1">
        <v>46.3</v>
      </c>
      <c r="C467" s="5">
        <v>132.29605591039572</v>
      </c>
      <c r="D467" s="5">
        <v>241.53658980222295</v>
      </c>
    </row>
    <row r="468" spans="2:4" x14ac:dyDescent="0.3">
      <c r="B468" s="1">
        <v>46.4</v>
      </c>
      <c r="C468" s="5">
        <v>132.32433531746906</v>
      </c>
      <c r="D468" s="5">
        <v>241.54289397665062</v>
      </c>
    </row>
    <row r="469" spans="2:4" x14ac:dyDescent="0.3">
      <c r="B469" s="1">
        <v>46.5</v>
      </c>
      <c r="C469" s="5">
        <v>132.35258067397334</v>
      </c>
      <c r="D469" s="5">
        <v>241.54918967762845</v>
      </c>
    </row>
    <row r="470" spans="2:4" x14ac:dyDescent="0.3">
      <c r="B470" s="1">
        <v>46.6</v>
      </c>
      <c r="C470" s="5">
        <v>132.38079207813388</v>
      </c>
      <c r="D470" s="5">
        <v>241.55547693053171</v>
      </c>
    </row>
    <row r="471" spans="2:4" x14ac:dyDescent="0.3">
      <c r="B471" s="1">
        <v>46.7</v>
      </c>
      <c r="C471" s="5">
        <v>132.40896962773036</v>
      </c>
      <c r="D471" s="5">
        <v>241.56175576061761</v>
      </c>
    </row>
    <row r="472" spans="2:4" x14ac:dyDescent="0.3">
      <c r="B472" s="1">
        <v>46.8</v>
      </c>
      <c r="C472" s="5">
        <v>132.43711342009934</v>
      </c>
      <c r="D472" s="5">
        <v>241.56802619302695</v>
      </c>
    </row>
    <row r="473" spans="2:4" x14ac:dyDescent="0.3">
      <c r="B473" s="1">
        <v>46.9</v>
      </c>
      <c r="C473" s="5">
        <v>132.46522355213796</v>
      </c>
      <c r="D473" s="5">
        <v>241.57428825278424</v>
      </c>
    </row>
    <row r="474" spans="2:4" x14ac:dyDescent="0.3">
      <c r="B474" s="1">
        <v>47</v>
      </c>
      <c r="C474" s="5">
        <v>132.49330012030583</v>
      </c>
      <c r="D474" s="5">
        <v>241.58054196479827</v>
      </c>
    </row>
    <row r="475" spans="2:4" x14ac:dyDescent="0.3">
      <c r="B475" s="1">
        <v>47.1</v>
      </c>
      <c r="C475" s="5">
        <v>132.52134322062756</v>
      </c>
      <c r="D475" s="5">
        <v>241.5867873538634</v>
      </c>
    </row>
    <row r="476" spans="2:4" x14ac:dyDescent="0.3">
      <c r="B476" s="1">
        <v>47.2</v>
      </c>
      <c r="C476" s="5">
        <v>132.54935294869622</v>
      </c>
      <c r="D476" s="5">
        <v>241.59302444466002</v>
      </c>
    </row>
    <row r="477" spans="2:4" x14ac:dyDescent="0.3">
      <c r="B477" s="1">
        <v>47.3</v>
      </c>
      <c r="C477" s="5">
        <v>132.57732939967551</v>
      </c>
      <c r="D477" s="5">
        <v>241.59925326175488</v>
      </c>
    </row>
    <row r="478" spans="2:4" x14ac:dyDescent="0.3">
      <c r="B478" s="1">
        <v>47.4</v>
      </c>
      <c r="C478" s="5">
        <v>132.60527266830201</v>
      </c>
      <c r="D478" s="5">
        <v>241.60547382960252</v>
      </c>
    </row>
    <row r="479" spans="2:4" x14ac:dyDescent="0.3">
      <c r="B479" s="1">
        <v>47.5</v>
      </c>
      <c r="C479" s="5">
        <v>132.63318284888877</v>
      </c>
      <c r="D479" s="5">
        <v>241.61168617254543</v>
      </c>
    </row>
    <row r="480" spans="2:4" x14ac:dyDescent="0.3">
      <c r="B480" s="1">
        <v>47.6</v>
      </c>
      <c r="C480" s="5">
        <v>132.66106003532698</v>
      </c>
      <c r="D480" s="5">
        <v>241.61789031481464</v>
      </c>
    </row>
    <row r="481" spans="2:4" x14ac:dyDescent="0.3">
      <c r="B481" s="1">
        <v>47.7</v>
      </c>
      <c r="C481" s="5">
        <v>132.68890432108898</v>
      </c>
      <c r="D481" s="5">
        <v>241.6240862805312</v>
      </c>
    </row>
    <row r="482" spans="2:4" x14ac:dyDescent="0.3">
      <c r="B482" s="1">
        <v>47.8</v>
      </c>
      <c r="C482" s="5">
        <v>132.71671579923046</v>
      </c>
      <c r="D482" s="5">
        <v>241.63027409370576</v>
      </c>
    </row>
    <row r="483" spans="2:4" x14ac:dyDescent="0.3">
      <c r="B483" s="1">
        <v>47.9</v>
      </c>
      <c r="C483" s="5">
        <v>132.7444945623933</v>
      </c>
      <c r="D483" s="5">
        <v>241.63645377824002</v>
      </c>
    </row>
    <row r="484" spans="2:4" x14ac:dyDescent="0.3">
      <c r="B484" s="1">
        <v>48</v>
      </c>
      <c r="C484" s="5">
        <v>132.77224070280829</v>
      </c>
      <c r="D484" s="5">
        <v>241.64262535792739</v>
      </c>
    </row>
    <row r="485" spans="2:4" x14ac:dyDescent="0.3">
      <c r="B485" s="1">
        <v>48.1</v>
      </c>
      <c r="C485" s="5">
        <v>132.7999543122973</v>
      </c>
      <c r="D485" s="5">
        <v>241.64878885645322</v>
      </c>
    </row>
    <row r="486" spans="2:4" x14ac:dyDescent="0.3">
      <c r="B486" s="1">
        <v>48.2</v>
      </c>
      <c r="C486" s="5">
        <v>132.82763548227513</v>
      </c>
      <c r="D486" s="5">
        <v>241.65494429739573</v>
      </c>
    </row>
    <row r="487" spans="2:4" x14ac:dyDescent="0.3">
      <c r="B487" s="1">
        <v>48.3</v>
      </c>
      <c r="C487" s="5">
        <v>132.85528430375334</v>
      </c>
      <c r="D487" s="5">
        <v>241.66109170422661</v>
      </c>
    </row>
    <row r="488" spans="2:4" x14ac:dyDescent="0.3">
      <c r="B488" s="1">
        <v>48.4</v>
      </c>
      <c r="C488" s="5">
        <v>132.88290086734128</v>
      </c>
      <c r="D488" s="5">
        <v>241.66723110031168</v>
      </c>
    </row>
    <row r="489" spans="2:4" x14ac:dyDescent="0.3">
      <c r="B489" s="1">
        <v>48.5</v>
      </c>
      <c r="C489" s="5">
        <v>132.91048526324985</v>
      </c>
      <c r="D489" s="5">
        <v>241.67336250891191</v>
      </c>
    </row>
    <row r="490" spans="2:4" x14ac:dyDescent="0.3">
      <c r="B490" s="1">
        <v>48.6</v>
      </c>
      <c r="C490" s="5">
        <v>132.93803758129243</v>
      </c>
      <c r="D490" s="5">
        <v>241.67948595318273</v>
      </c>
    </row>
    <row r="491" spans="2:4" x14ac:dyDescent="0.3">
      <c r="B491" s="1">
        <v>48.7</v>
      </c>
      <c r="C491" s="5">
        <v>132.96555791088863</v>
      </c>
      <c r="D491" s="5">
        <v>241.68560145617687</v>
      </c>
    </row>
    <row r="492" spans="2:4" x14ac:dyDescent="0.3">
      <c r="B492" s="1">
        <v>48.8</v>
      </c>
      <c r="C492" s="5">
        <v>132.99304634106576</v>
      </c>
      <c r="D492" s="5">
        <v>241.69170904084277</v>
      </c>
    </row>
    <row r="493" spans="2:4" x14ac:dyDescent="0.3">
      <c r="B493" s="1">
        <v>48.9</v>
      </c>
      <c r="C493" s="5">
        <v>133.02050296046144</v>
      </c>
      <c r="D493" s="5">
        <v>241.69780873002702</v>
      </c>
    </row>
    <row r="494" spans="2:4" x14ac:dyDescent="0.3">
      <c r="B494" s="1">
        <v>49</v>
      </c>
      <c r="C494" s="5">
        <v>133.0479278573259</v>
      </c>
      <c r="D494" s="5">
        <v>241.70390054647297</v>
      </c>
    </row>
    <row r="495" spans="2:4" x14ac:dyDescent="0.3">
      <c r="B495" s="1">
        <v>49.1</v>
      </c>
      <c r="C495" s="5">
        <v>133.07532111952429</v>
      </c>
      <c r="D495" s="5">
        <v>241.70998451282372</v>
      </c>
    </row>
    <row r="496" spans="2:4" x14ac:dyDescent="0.3">
      <c r="B496" s="1">
        <v>49.2</v>
      </c>
      <c r="C496" s="5">
        <v>133.10268283453928</v>
      </c>
      <c r="D496" s="5">
        <v>241.71606065162109</v>
      </c>
    </row>
    <row r="497" spans="2:4" x14ac:dyDescent="0.3">
      <c r="B497" s="1">
        <v>49.3</v>
      </c>
      <c r="C497" s="5">
        <v>133.13001308947258</v>
      </c>
      <c r="D497" s="5">
        <v>241.72212898530643</v>
      </c>
    </row>
    <row r="498" spans="2:4" x14ac:dyDescent="0.3">
      <c r="B498" s="1">
        <v>49.4</v>
      </c>
      <c r="C498" s="5">
        <v>133.15731197104759</v>
      </c>
      <c r="D498" s="5">
        <v>241.72818953622178</v>
      </c>
    </row>
    <row r="499" spans="2:4" x14ac:dyDescent="0.3">
      <c r="B499" s="1">
        <v>49.5</v>
      </c>
      <c r="C499" s="5">
        <v>133.18457956561221</v>
      </c>
      <c r="D499" s="5">
        <v>241.73424232660977</v>
      </c>
    </row>
    <row r="500" spans="2:4" x14ac:dyDescent="0.3">
      <c r="B500" s="1">
        <v>49.6</v>
      </c>
      <c r="C500" s="5">
        <v>133.21181595914032</v>
      </c>
      <c r="D500" s="5">
        <v>241.74028737861531</v>
      </c>
    </row>
    <row r="501" spans="2:4" x14ac:dyDescent="0.3">
      <c r="B501" s="1">
        <v>49.7</v>
      </c>
      <c r="C501" s="5">
        <v>133.23902123723352</v>
      </c>
      <c r="D501" s="5">
        <v>241.74632471428453</v>
      </c>
    </row>
    <row r="502" spans="2:4" x14ac:dyDescent="0.3">
      <c r="B502" s="1">
        <v>49.8</v>
      </c>
      <c r="C502" s="5">
        <v>133.26619548512534</v>
      </c>
      <c r="D502" s="5">
        <v>241.75235435556726</v>
      </c>
    </row>
    <row r="503" spans="2:4" x14ac:dyDescent="0.3">
      <c r="B503" s="1">
        <v>49.9</v>
      </c>
      <c r="C503" s="5">
        <v>133.29333878768068</v>
      </c>
      <c r="D503" s="5">
        <v>241.75837632431578</v>
      </c>
    </row>
    <row r="504" spans="2:4" x14ac:dyDescent="0.3">
      <c r="B504" s="1">
        <v>50</v>
      </c>
      <c r="C504" s="5">
        <v>133.32045122940016</v>
      </c>
      <c r="D504" s="5">
        <v>241.76439064228666</v>
      </c>
    </row>
  </sheetData>
  <mergeCells count="1"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11</vt:i4>
      </vt:variant>
    </vt:vector>
  </HeadingPairs>
  <TitlesOfParts>
    <vt:vector size="13" baseType="lpstr">
      <vt:lpstr>Master Data Sheet</vt:lpstr>
      <vt:lpstr>Saturation Data</vt:lpstr>
      <vt:lpstr>Vent Chart</vt:lpstr>
      <vt:lpstr>0% Fill Level Chart</vt:lpstr>
      <vt:lpstr>25% Fill Level Chart</vt:lpstr>
      <vt:lpstr>50% Fill Level Chart</vt:lpstr>
      <vt:lpstr>75% Fill Level Chart</vt:lpstr>
      <vt:lpstr>100% Fill Level Chart</vt:lpstr>
      <vt:lpstr>Stratification</vt:lpstr>
      <vt:lpstr>Methane &amp; Ethane Comparison</vt:lpstr>
      <vt:lpstr>Density Chart</vt:lpstr>
      <vt:lpstr>Heating Value Chart</vt:lpstr>
      <vt:lpstr>Methane Loss</vt:lpstr>
    </vt:vector>
  </TitlesOfParts>
  <Company>HPES ACES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SWANGER, ADAM M. (KSC-UBG00)</dc:creator>
  <cp:lastModifiedBy>SWANGER, ADAM M. (KSC-UBG00)</cp:lastModifiedBy>
  <dcterms:created xsi:type="dcterms:W3CDTF">2019-12-04T20:54:18Z</dcterms:created>
  <dcterms:modified xsi:type="dcterms:W3CDTF">2020-11-12T22:30:18Z</dcterms:modified>
</cp:coreProperties>
</file>