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vin\Documents\FSU Grad School Course Work\Manuscripts\Camb-Ordo\Gronhogen\"/>
    </mc:Choice>
  </mc:AlternateContent>
  <xr:revisionPtr revIDLastSave="0" documentId="13_ncr:1_{9560897C-345A-46E8-92B8-8BC765E184FE}" xr6:coauthVersionLast="47" xr6:coauthVersionMax="47" xr10:uidLastSave="{00000000-0000-0000-0000-000000000000}"/>
  <bookViews>
    <workbookView xWindow="-108" yWindow="-108" windowWidth="23256" windowHeight="12456" activeTab="1" xr2:uid="{96EF3B1E-E4BE-4A63-AA33-39A3ADD2B5C9}"/>
  </bookViews>
  <sheets>
    <sheet name="Table 1-Gronhogen" sheetId="1" r:id="rId1"/>
    <sheet name="Table 2-Tosterup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1" i="2" l="1"/>
  <c r="O51" i="2"/>
  <c r="T49" i="2"/>
  <c r="O49" i="2"/>
  <c r="T45" i="2"/>
  <c r="O45" i="2"/>
  <c r="T42" i="2"/>
  <c r="O42" i="2"/>
  <c r="T39" i="2"/>
  <c r="O39" i="2"/>
  <c r="O38" i="2"/>
  <c r="T37" i="2"/>
  <c r="O37" i="2"/>
  <c r="T36" i="2"/>
  <c r="O36" i="2"/>
  <c r="T34" i="2"/>
  <c r="O34" i="2"/>
  <c r="T33" i="2"/>
  <c r="O33" i="2"/>
  <c r="T31" i="2"/>
  <c r="O31" i="2"/>
  <c r="T29" i="2"/>
  <c r="O29" i="2"/>
  <c r="T28" i="2"/>
  <c r="O28" i="2"/>
  <c r="T27" i="2"/>
  <c r="O27" i="2"/>
  <c r="T26" i="2"/>
  <c r="O26" i="2"/>
  <c r="T25" i="2"/>
  <c r="O25" i="2"/>
  <c r="T24" i="2"/>
  <c r="O24" i="2"/>
  <c r="T23" i="2"/>
  <c r="O23" i="2"/>
  <c r="T21" i="2"/>
  <c r="O21" i="2"/>
  <c r="T19" i="2"/>
  <c r="O19" i="2"/>
  <c r="T18" i="2"/>
  <c r="O18" i="2"/>
  <c r="T16" i="2"/>
  <c r="O16" i="2"/>
  <c r="T14" i="2"/>
  <c r="O14" i="2"/>
  <c r="T12" i="2"/>
  <c r="O12" i="2"/>
  <c r="T9" i="2"/>
  <c r="O9" i="2"/>
  <c r="T8" i="2"/>
  <c r="O8" i="2"/>
  <c r="T7" i="2"/>
  <c r="O7" i="2"/>
  <c r="V5" i="2"/>
  <c r="T5" i="2"/>
  <c r="O5" i="2"/>
  <c r="V4" i="2"/>
  <c r="T4" i="2"/>
  <c r="O4" i="2"/>
  <c r="T2" i="2"/>
  <c r="O2" i="2"/>
  <c r="T31" i="1" l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E31" i="1"/>
  <c r="D31" i="1"/>
  <c r="C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E30" i="1"/>
  <c r="D30" i="1"/>
  <c r="C30" i="1"/>
  <c r="T29" i="1"/>
  <c r="S29" i="1"/>
  <c r="R29" i="1"/>
  <c r="P29" i="1"/>
  <c r="O29" i="1"/>
  <c r="N29" i="1"/>
  <c r="M29" i="1"/>
  <c r="L29" i="1"/>
  <c r="K29" i="1"/>
  <c r="J29" i="1"/>
  <c r="I29" i="1"/>
  <c r="H29" i="1"/>
  <c r="G29" i="1"/>
  <c r="E29" i="1"/>
  <c r="D29" i="1"/>
  <c r="Q29" i="1" s="1"/>
  <c r="C29" i="1"/>
  <c r="T28" i="1"/>
  <c r="S28" i="1"/>
  <c r="R28" i="1"/>
  <c r="P28" i="1"/>
  <c r="O28" i="1"/>
  <c r="Q28" i="1" s="1"/>
  <c r="N28" i="1"/>
  <c r="M28" i="1"/>
  <c r="L28" i="1"/>
  <c r="K28" i="1"/>
  <c r="J28" i="1"/>
  <c r="I28" i="1"/>
  <c r="H28" i="1"/>
  <c r="G28" i="1"/>
  <c r="E28" i="1"/>
  <c r="D28" i="1"/>
  <c r="C28" i="1"/>
  <c r="T27" i="1"/>
  <c r="S27" i="1"/>
  <c r="R27" i="1"/>
  <c r="P27" i="1"/>
  <c r="O27" i="1"/>
  <c r="Q27" i="1" s="1"/>
  <c r="N27" i="1"/>
  <c r="M27" i="1"/>
  <c r="L27" i="1"/>
  <c r="K27" i="1"/>
  <c r="J27" i="1"/>
  <c r="I27" i="1"/>
  <c r="H27" i="1"/>
  <c r="G27" i="1"/>
  <c r="E27" i="1"/>
  <c r="D27" i="1"/>
  <c r="C27" i="1"/>
  <c r="T26" i="1"/>
  <c r="S26" i="1"/>
  <c r="R26" i="1"/>
  <c r="P26" i="1"/>
  <c r="O26" i="1"/>
  <c r="N26" i="1"/>
  <c r="M26" i="1"/>
  <c r="L26" i="1"/>
  <c r="K26" i="1"/>
  <c r="J26" i="1"/>
  <c r="I26" i="1"/>
  <c r="H26" i="1"/>
  <c r="G26" i="1"/>
  <c r="E26" i="1"/>
  <c r="D26" i="1"/>
  <c r="Q26" i="1" s="1"/>
  <c r="C26" i="1"/>
  <c r="T25" i="1"/>
  <c r="S25" i="1"/>
  <c r="R25" i="1"/>
  <c r="P25" i="1"/>
  <c r="O25" i="1"/>
  <c r="Q25" i="1" s="1"/>
  <c r="N25" i="1"/>
  <c r="M25" i="1"/>
  <c r="L25" i="1"/>
  <c r="K25" i="1"/>
  <c r="J25" i="1"/>
  <c r="I25" i="1"/>
  <c r="H25" i="1"/>
  <c r="G25" i="1"/>
  <c r="E25" i="1"/>
  <c r="D25" i="1"/>
  <c r="C25" i="1"/>
  <c r="T24" i="1"/>
  <c r="S24" i="1"/>
  <c r="R24" i="1"/>
  <c r="P24" i="1"/>
  <c r="O24" i="1"/>
  <c r="Q24" i="1" s="1"/>
  <c r="N24" i="1"/>
  <c r="M24" i="1"/>
  <c r="L24" i="1"/>
  <c r="K24" i="1"/>
  <c r="J24" i="1"/>
  <c r="I24" i="1"/>
  <c r="H24" i="1"/>
  <c r="G24" i="1"/>
  <c r="E24" i="1"/>
  <c r="D24" i="1"/>
  <c r="C24" i="1"/>
  <c r="T23" i="1"/>
  <c r="S23" i="1"/>
  <c r="R23" i="1"/>
  <c r="P23" i="1"/>
  <c r="O23" i="1"/>
  <c r="N23" i="1"/>
  <c r="M23" i="1"/>
  <c r="L23" i="1"/>
  <c r="K23" i="1"/>
  <c r="J23" i="1"/>
  <c r="I23" i="1"/>
  <c r="H23" i="1"/>
  <c r="G23" i="1"/>
  <c r="E23" i="1"/>
  <c r="D23" i="1"/>
  <c r="Q23" i="1" s="1"/>
  <c r="C23" i="1"/>
  <c r="T22" i="1"/>
  <c r="S22" i="1"/>
  <c r="R22" i="1"/>
  <c r="P22" i="1"/>
  <c r="O22" i="1"/>
  <c r="N22" i="1"/>
  <c r="M22" i="1"/>
  <c r="L22" i="1"/>
  <c r="K22" i="1"/>
  <c r="J22" i="1"/>
  <c r="I22" i="1"/>
  <c r="H22" i="1"/>
  <c r="G22" i="1"/>
  <c r="E22" i="1"/>
  <c r="D22" i="1"/>
  <c r="Q22" i="1" s="1"/>
  <c r="C22" i="1"/>
  <c r="T21" i="1"/>
  <c r="S21" i="1"/>
  <c r="R21" i="1"/>
  <c r="P21" i="1"/>
  <c r="O21" i="1"/>
  <c r="N21" i="1"/>
  <c r="M21" i="1"/>
  <c r="L21" i="1"/>
  <c r="K21" i="1"/>
  <c r="J21" i="1"/>
  <c r="I21" i="1"/>
  <c r="H21" i="1"/>
  <c r="G21" i="1"/>
  <c r="E21" i="1"/>
  <c r="D21" i="1"/>
  <c r="Q21" i="1" s="1"/>
  <c r="C21" i="1"/>
  <c r="T20" i="1"/>
  <c r="S20" i="1"/>
  <c r="R20" i="1"/>
  <c r="P20" i="1"/>
  <c r="O20" i="1"/>
  <c r="Q20" i="1" s="1"/>
  <c r="N20" i="1"/>
  <c r="M20" i="1"/>
  <c r="L20" i="1"/>
  <c r="K20" i="1"/>
  <c r="J20" i="1"/>
  <c r="I20" i="1"/>
  <c r="H20" i="1"/>
  <c r="G20" i="1"/>
  <c r="E20" i="1"/>
  <c r="D20" i="1"/>
  <c r="C20" i="1"/>
  <c r="T19" i="1"/>
  <c r="S19" i="1"/>
  <c r="R19" i="1"/>
  <c r="P19" i="1"/>
  <c r="O19" i="1"/>
  <c r="N19" i="1"/>
  <c r="M19" i="1"/>
  <c r="L19" i="1"/>
  <c r="K19" i="1"/>
  <c r="J19" i="1"/>
  <c r="I19" i="1"/>
  <c r="H19" i="1"/>
  <c r="G19" i="1"/>
  <c r="E19" i="1"/>
  <c r="D19" i="1"/>
  <c r="Q19" i="1" s="1"/>
  <c r="C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E18" i="1"/>
  <c r="D18" i="1"/>
  <c r="C18" i="1"/>
  <c r="T17" i="1"/>
  <c r="S17" i="1"/>
  <c r="R17" i="1"/>
  <c r="P17" i="1"/>
  <c r="O17" i="1"/>
  <c r="N17" i="1"/>
  <c r="M17" i="1"/>
  <c r="L17" i="1"/>
  <c r="K17" i="1"/>
  <c r="J17" i="1"/>
  <c r="I17" i="1"/>
  <c r="H17" i="1"/>
  <c r="G17" i="1"/>
  <c r="E17" i="1"/>
  <c r="D17" i="1"/>
  <c r="Q17" i="1" s="1"/>
  <c r="C17" i="1"/>
  <c r="T16" i="1"/>
  <c r="S16" i="1"/>
  <c r="R16" i="1"/>
  <c r="P16" i="1"/>
  <c r="O16" i="1"/>
  <c r="Q16" i="1" s="1"/>
  <c r="N16" i="1"/>
  <c r="M16" i="1"/>
  <c r="L16" i="1"/>
  <c r="K16" i="1"/>
  <c r="J16" i="1"/>
  <c r="I16" i="1"/>
  <c r="H16" i="1"/>
  <c r="G16" i="1"/>
  <c r="E16" i="1"/>
  <c r="D16" i="1"/>
  <c r="C16" i="1"/>
  <c r="T15" i="1"/>
  <c r="S15" i="1"/>
  <c r="R15" i="1"/>
  <c r="P15" i="1"/>
  <c r="O15" i="1"/>
  <c r="Q15" i="1" s="1"/>
  <c r="N15" i="1"/>
  <c r="M15" i="1"/>
  <c r="L15" i="1"/>
  <c r="K15" i="1"/>
  <c r="J15" i="1"/>
  <c r="I15" i="1"/>
  <c r="H15" i="1"/>
  <c r="G15" i="1"/>
  <c r="E15" i="1"/>
  <c r="D15" i="1"/>
  <c r="C15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E14" i="1"/>
  <c r="D14" i="1"/>
  <c r="Q14" i="1" s="1"/>
  <c r="C14" i="1"/>
  <c r="T13" i="1"/>
  <c r="S13" i="1"/>
  <c r="R13" i="1"/>
  <c r="P13" i="1"/>
  <c r="O13" i="1"/>
  <c r="Q13" i="1" s="1"/>
  <c r="N13" i="1"/>
  <c r="M13" i="1"/>
  <c r="L13" i="1"/>
  <c r="K13" i="1"/>
  <c r="J13" i="1"/>
  <c r="I13" i="1"/>
  <c r="H13" i="1"/>
  <c r="G13" i="1"/>
  <c r="E13" i="1"/>
  <c r="D13" i="1"/>
  <c r="C13" i="1"/>
  <c r="T12" i="1"/>
  <c r="S12" i="1"/>
  <c r="R12" i="1"/>
  <c r="P12" i="1"/>
  <c r="O12" i="1"/>
  <c r="Q12" i="1" s="1"/>
  <c r="N12" i="1"/>
  <c r="M12" i="1"/>
  <c r="L12" i="1"/>
  <c r="K12" i="1"/>
  <c r="J12" i="1"/>
  <c r="I12" i="1"/>
  <c r="H12" i="1"/>
  <c r="G12" i="1"/>
  <c r="E12" i="1"/>
  <c r="D12" i="1"/>
  <c r="C12" i="1"/>
  <c r="T11" i="1"/>
  <c r="S11" i="1"/>
  <c r="R11" i="1"/>
  <c r="P11" i="1"/>
  <c r="O11" i="1"/>
  <c r="Q11" i="1" s="1"/>
  <c r="N11" i="1"/>
  <c r="M11" i="1"/>
  <c r="L11" i="1"/>
  <c r="K11" i="1"/>
  <c r="J11" i="1"/>
  <c r="I11" i="1"/>
  <c r="H11" i="1"/>
  <c r="G11" i="1"/>
  <c r="E11" i="1"/>
  <c r="D11" i="1"/>
  <c r="C11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E10" i="1"/>
  <c r="D10" i="1"/>
  <c r="C10" i="1"/>
  <c r="T9" i="1"/>
  <c r="S9" i="1"/>
  <c r="R9" i="1"/>
  <c r="P9" i="1"/>
  <c r="O9" i="1"/>
  <c r="N9" i="1"/>
  <c r="M9" i="1"/>
  <c r="L9" i="1"/>
  <c r="K9" i="1"/>
  <c r="J9" i="1"/>
  <c r="I9" i="1"/>
  <c r="H9" i="1"/>
  <c r="G9" i="1"/>
  <c r="E9" i="1"/>
  <c r="D9" i="1"/>
  <c r="Q9" i="1" s="1"/>
  <c r="C9" i="1"/>
  <c r="T8" i="1"/>
  <c r="S8" i="1"/>
  <c r="R8" i="1"/>
  <c r="P8" i="1"/>
  <c r="O8" i="1"/>
  <c r="Q8" i="1" s="1"/>
  <c r="N8" i="1"/>
  <c r="M8" i="1"/>
  <c r="L8" i="1"/>
  <c r="K8" i="1"/>
  <c r="J8" i="1"/>
  <c r="I8" i="1"/>
  <c r="H8" i="1"/>
  <c r="G8" i="1"/>
  <c r="E8" i="1"/>
  <c r="D8" i="1"/>
  <c r="C8" i="1"/>
  <c r="T7" i="1"/>
  <c r="S7" i="1"/>
  <c r="R7" i="1"/>
  <c r="P7" i="1"/>
  <c r="O7" i="1"/>
  <c r="N7" i="1"/>
  <c r="M7" i="1"/>
  <c r="L7" i="1"/>
  <c r="K7" i="1"/>
  <c r="J7" i="1"/>
  <c r="I7" i="1"/>
  <c r="H7" i="1"/>
  <c r="G7" i="1"/>
  <c r="E7" i="1"/>
  <c r="D7" i="1"/>
  <c r="Q7" i="1" s="1"/>
  <c r="C7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E6" i="1"/>
  <c r="D6" i="1"/>
  <c r="C6" i="1"/>
  <c r="T5" i="1"/>
  <c r="S5" i="1"/>
  <c r="R5" i="1"/>
  <c r="P5" i="1"/>
  <c r="O5" i="1"/>
  <c r="N5" i="1"/>
  <c r="M5" i="1"/>
  <c r="L5" i="1"/>
  <c r="K5" i="1"/>
  <c r="J5" i="1"/>
  <c r="I5" i="1"/>
  <c r="H5" i="1"/>
  <c r="G5" i="1"/>
  <c r="E5" i="1"/>
  <c r="D5" i="1"/>
  <c r="Q5" i="1" s="1"/>
  <c r="C5" i="1"/>
  <c r="T4" i="1"/>
  <c r="S4" i="1"/>
  <c r="R4" i="1"/>
  <c r="P4" i="1"/>
  <c r="O4" i="1"/>
  <c r="Q4" i="1" s="1"/>
  <c r="N4" i="1"/>
  <c r="M4" i="1"/>
  <c r="L4" i="1"/>
  <c r="K4" i="1"/>
  <c r="J4" i="1"/>
  <c r="I4" i="1"/>
  <c r="H4" i="1"/>
  <c r="G4" i="1"/>
  <c r="E4" i="1"/>
  <c r="D4" i="1"/>
  <c r="C4" i="1"/>
  <c r="T3" i="1"/>
  <c r="S3" i="1"/>
  <c r="R3" i="1"/>
  <c r="P3" i="1"/>
  <c r="O3" i="1"/>
  <c r="Q3" i="1" s="1"/>
  <c r="N3" i="1"/>
  <c r="M3" i="1"/>
  <c r="L3" i="1"/>
  <c r="K3" i="1"/>
  <c r="J3" i="1"/>
  <c r="I3" i="1"/>
  <c r="H3" i="1"/>
  <c r="G3" i="1"/>
  <c r="E3" i="1"/>
  <c r="D3" i="1"/>
  <c r="C3" i="1"/>
  <c r="T2" i="1"/>
  <c r="S2" i="1"/>
  <c r="R2" i="1"/>
  <c r="P2" i="1"/>
  <c r="O2" i="1"/>
  <c r="N2" i="1"/>
  <c r="M2" i="1"/>
  <c r="L2" i="1"/>
  <c r="K2" i="1"/>
  <c r="J2" i="1"/>
  <c r="I2" i="1"/>
  <c r="H2" i="1"/>
  <c r="G2" i="1"/>
  <c r="E2" i="1"/>
  <c r="D2" i="1"/>
  <c r="Q2" i="1" s="1"/>
  <c r="C2" i="1"/>
</calcChain>
</file>

<file path=xl/sharedStrings.xml><?xml version="1.0" encoding="utf-8"?>
<sst xmlns="http://schemas.openxmlformats.org/spreadsheetml/2006/main" count="549" uniqueCount="99">
  <si>
    <t>Sample ID</t>
  </si>
  <si>
    <t>Meters</t>
  </si>
  <si>
    <r>
      <rPr>
        <sz val="11"/>
        <color theme="1"/>
        <rFont val="Calibri"/>
        <family val="2"/>
      </rPr>
      <t>δ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 xml:space="preserve">org </t>
    </r>
    <r>
      <rPr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</rPr>
      <t>‰,</t>
    </r>
    <r>
      <rPr>
        <sz val="11"/>
        <color theme="1"/>
        <rFont val="Calibri"/>
        <family val="2"/>
        <scheme val="minor"/>
      </rPr>
      <t>V-PDB)</t>
    </r>
  </si>
  <si>
    <t>TOC (Wt%)</t>
  </si>
  <si>
    <t>% Carbonate</t>
  </si>
  <si>
    <r>
      <rPr>
        <sz val="11"/>
        <color theme="1"/>
        <rFont val="Calibri"/>
        <family val="2"/>
      </rPr>
      <t>δ</t>
    </r>
    <r>
      <rPr>
        <vertAlign val="superscript"/>
        <sz val="11"/>
        <color theme="1"/>
        <rFont val="Calibri"/>
        <family val="2"/>
        <scheme val="minor"/>
      </rPr>
      <t>34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pyr</t>
    </r>
    <r>
      <rPr>
        <sz val="11"/>
        <color theme="1"/>
        <rFont val="Calibri"/>
        <family val="2"/>
        <scheme val="minor"/>
      </rPr>
      <t xml:space="preserve"> (‰,V-CDT)</t>
    </r>
  </si>
  <si>
    <t>Pyrite (ppm)</t>
  </si>
  <si>
    <r>
      <t>Fe</t>
    </r>
    <r>
      <rPr>
        <vertAlign val="subscript"/>
        <sz val="11"/>
        <color theme="1"/>
        <rFont val="Calibri"/>
        <family val="2"/>
        <scheme val="minor"/>
      </rPr>
      <t>HR</t>
    </r>
    <r>
      <rPr>
        <sz val="11"/>
        <color theme="1"/>
        <rFont val="Calibri"/>
        <family val="2"/>
        <scheme val="minor"/>
      </rPr>
      <t>/Fe</t>
    </r>
    <r>
      <rPr>
        <vertAlign val="subscript"/>
        <sz val="11"/>
        <color theme="1"/>
        <rFont val="Calibri"/>
        <family val="2"/>
        <scheme val="minor"/>
      </rPr>
      <t>T</t>
    </r>
  </si>
  <si>
    <r>
      <t>Fe</t>
    </r>
    <r>
      <rPr>
        <vertAlign val="subscript"/>
        <sz val="11"/>
        <color theme="1"/>
        <rFont val="Calibri"/>
        <family val="2"/>
        <scheme val="minor"/>
      </rPr>
      <t>pyr</t>
    </r>
    <r>
      <rPr>
        <sz val="11"/>
        <color theme="1"/>
        <rFont val="Calibri"/>
        <family val="2"/>
        <scheme val="minor"/>
      </rPr>
      <t>/Fe</t>
    </r>
    <r>
      <rPr>
        <vertAlign val="subscript"/>
        <sz val="11"/>
        <color theme="1"/>
        <rFont val="Calibri"/>
        <family val="2"/>
        <scheme val="minor"/>
      </rPr>
      <t>HR</t>
    </r>
  </si>
  <si>
    <t>Al (Wt%)</t>
  </si>
  <si>
    <t>Mn (ppm)</t>
  </si>
  <si>
    <r>
      <t>Mn</t>
    </r>
    <r>
      <rPr>
        <vertAlign val="subscript"/>
        <sz val="11"/>
        <color theme="1"/>
        <rFont val="Calibri"/>
        <family val="2"/>
        <scheme val="minor"/>
      </rPr>
      <t>EF</t>
    </r>
  </si>
  <si>
    <t>Fe (Wt%)</t>
  </si>
  <si>
    <t>Fe/Al</t>
  </si>
  <si>
    <t>Mo (ppm)</t>
  </si>
  <si>
    <r>
      <t>Mo</t>
    </r>
    <r>
      <rPr>
        <vertAlign val="subscript"/>
        <sz val="11"/>
        <color theme="1"/>
        <rFont val="Calibri"/>
        <family val="2"/>
        <scheme val="minor"/>
      </rPr>
      <t>EF</t>
    </r>
  </si>
  <si>
    <t>Mo/TOC</t>
  </si>
  <si>
    <t>V (ppm)</t>
  </si>
  <si>
    <r>
      <t>V</t>
    </r>
    <r>
      <rPr>
        <vertAlign val="subscript"/>
        <sz val="11"/>
        <color theme="1"/>
        <rFont val="Calibri"/>
        <family val="2"/>
        <scheme val="minor"/>
      </rPr>
      <t>EF</t>
    </r>
  </si>
  <si>
    <t>Tl (ppm)</t>
  </si>
  <si>
    <t>Leachate Tl (ppb)</t>
  </si>
  <si>
    <r>
      <t>ε</t>
    </r>
    <r>
      <rPr>
        <vertAlign val="superscript"/>
        <sz val="11"/>
        <color theme="1"/>
        <rFont val="Calibri"/>
        <family val="2"/>
        <scheme val="minor"/>
      </rPr>
      <t>205</t>
    </r>
    <r>
      <rPr>
        <sz val="11"/>
        <color theme="1"/>
        <rFont val="Calibri"/>
        <family val="2"/>
        <scheme val="minor"/>
      </rPr>
      <t>Tl</t>
    </r>
  </si>
  <si>
    <r>
      <t>Tl 2</t>
    </r>
    <r>
      <rPr>
        <sz val="11"/>
        <color indexed="8"/>
        <rFont val="Calibri"/>
        <family val="2"/>
      </rPr>
      <t>σ</t>
    </r>
  </si>
  <si>
    <t>Biozone</t>
  </si>
  <si>
    <t>???</t>
  </si>
  <si>
    <t>--</t>
  </si>
  <si>
    <t>P. lobata</t>
  </si>
  <si>
    <t>C. linnarssoni</t>
  </si>
  <si>
    <t>C. tumida</t>
  </si>
  <si>
    <t>S. flagelifer?</t>
  </si>
  <si>
    <t>O. trunacatus</t>
  </si>
  <si>
    <r>
      <t>δ</t>
    </r>
    <r>
      <rPr>
        <vertAlign val="superscript"/>
        <sz val="11"/>
        <rFont val="Calibri"/>
        <family val="2"/>
        <scheme val="minor"/>
      </rPr>
      <t>13</t>
    </r>
    <r>
      <rPr>
        <sz val="11"/>
        <rFont val="Calibri"/>
        <family val="2"/>
        <scheme val="minor"/>
      </rPr>
      <t>C</t>
    </r>
    <r>
      <rPr>
        <vertAlign val="subscript"/>
        <sz val="11"/>
        <rFont val="Calibri"/>
        <family val="2"/>
        <scheme val="minor"/>
      </rPr>
      <t xml:space="preserve">org </t>
    </r>
    <r>
      <rPr>
        <sz val="11"/>
        <rFont val="Calibri"/>
        <family val="2"/>
        <scheme val="minor"/>
      </rPr>
      <t>(‰,V-PDB)</t>
    </r>
  </si>
  <si>
    <t>TOC (wt%)</t>
  </si>
  <si>
    <r>
      <t>δ</t>
    </r>
    <r>
      <rPr>
        <vertAlign val="superscript"/>
        <sz val="11"/>
        <rFont val="Calibri"/>
        <family val="2"/>
        <scheme val="minor"/>
      </rPr>
      <t>34</t>
    </r>
    <r>
      <rPr>
        <sz val="11"/>
        <rFont val="Calibri"/>
        <family val="2"/>
        <scheme val="minor"/>
      </rPr>
      <t>S</t>
    </r>
    <r>
      <rPr>
        <vertAlign val="subscript"/>
        <sz val="11"/>
        <rFont val="Calibri"/>
        <family val="2"/>
        <scheme val="minor"/>
      </rPr>
      <t>pyr</t>
    </r>
    <r>
      <rPr>
        <sz val="11"/>
        <rFont val="Calibri"/>
        <family val="2"/>
        <scheme val="minor"/>
      </rPr>
      <t xml:space="preserve"> (‰,V-CDT)</t>
    </r>
  </si>
  <si>
    <r>
      <t>Fe</t>
    </r>
    <r>
      <rPr>
        <vertAlign val="subscript"/>
        <sz val="11"/>
        <rFont val="Calibri"/>
        <family val="2"/>
        <scheme val="minor"/>
      </rPr>
      <t>HR</t>
    </r>
    <r>
      <rPr>
        <sz val="11"/>
        <rFont val="Calibri"/>
        <family val="2"/>
        <scheme val="minor"/>
      </rPr>
      <t>/Fe</t>
    </r>
    <r>
      <rPr>
        <vertAlign val="subscript"/>
        <sz val="11"/>
        <rFont val="Calibri"/>
        <family val="2"/>
        <scheme val="minor"/>
      </rPr>
      <t>T</t>
    </r>
  </si>
  <si>
    <r>
      <t>Fe</t>
    </r>
    <r>
      <rPr>
        <vertAlign val="subscript"/>
        <sz val="11"/>
        <rFont val="Calibri"/>
        <family val="2"/>
        <scheme val="minor"/>
      </rPr>
      <t>pyr</t>
    </r>
    <r>
      <rPr>
        <sz val="11"/>
        <rFont val="Calibri"/>
        <family val="2"/>
        <scheme val="minor"/>
      </rPr>
      <t>/Fe</t>
    </r>
    <r>
      <rPr>
        <vertAlign val="subscript"/>
        <sz val="11"/>
        <rFont val="Calibri"/>
        <family val="2"/>
        <scheme val="minor"/>
      </rPr>
      <t>HR</t>
    </r>
  </si>
  <si>
    <t>Al (ppm)</t>
  </si>
  <si>
    <r>
      <t>Mn</t>
    </r>
    <r>
      <rPr>
        <vertAlign val="subscript"/>
        <sz val="11"/>
        <rFont val="Calibri"/>
        <family val="2"/>
        <scheme val="minor"/>
      </rPr>
      <t>EF</t>
    </r>
  </si>
  <si>
    <r>
      <t>Fe</t>
    </r>
    <r>
      <rPr>
        <vertAlign val="subscript"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/Al</t>
    </r>
  </si>
  <si>
    <r>
      <t>Mo</t>
    </r>
    <r>
      <rPr>
        <vertAlign val="subscript"/>
        <sz val="11"/>
        <rFont val="Calibri"/>
        <family val="2"/>
        <scheme val="minor"/>
      </rPr>
      <t>EF</t>
    </r>
  </si>
  <si>
    <r>
      <t>V</t>
    </r>
    <r>
      <rPr>
        <vertAlign val="subscript"/>
        <sz val="11"/>
        <rFont val="Calibri"/>
        <family val="2"/>
        <scheme val="minor"/>
      </rPr>
      <t>EF</t>
    </r>
  </si>
  <si>
    <r>
      <t>ε</t>
    </r>
    <r>
      <rPr>
        <vertAlign val="superscript"/>
        <sz val="11"/>
        <rFont val="Calibri"/>
        <family val="2"/>
        <scheme val="minor"/>
      </rPr>
      <t>205</t>
    </r>
    <r>
      <rPr>
        <sz val="11"/>
        <rFont val="Calibri"/>
        <family val="2"/>
        <scheme val="minor"/>
      </rPr>
      <t>Tl</t>
    </r>
  </si>
  <si>
    <t>Tl 2σ</t>
  </si>
  <si>
    <t>T2-O50</t>
  </si>
  <si>
    <t>T2-O46</t>
  </si>
  <si>
    <t>T2-O42</t>
  </si>
  <si>
    <t>T2-O38</t>
  </si>
  <si>
    <t>T2-O34</t>
  </si>
  <si>
    <t>T2-O30</t>
  </si>
  <si>
    <t>T2-O26</t>
  </si>
  <si>
    <t>T2-O22</t>
  </si>
  <si>
    <t>T2-O18</t>
  </si>
  <si>
    <t>T2-O14</t>
  </si>
  <si>
    <t>Rhabdinopora flabelliforme parabola</t>
  </si>
  <si>
    <t>T2-O12</t>
  </si>
  <si>
    <t>T2-O10</t>
  </si>
  <si>
    <t>T2-O8</t>
  </si>
  <si>
    <t>T2-O6</t>
  </si>
  <si>
    <t>T2-O4</t>
  </si>
  <si>
    <t>T2-O2</t>
  </si>
  <si>
    <t>T2-O1</t>
  </si>
  <si>
    <t>T2-C1</t>
  </si>
  <si>
    <t>Acerocare eorne to Westergaardia scanica</t>
  </si>
  <si>
    <t>T2-C2</t>
  </si>
  <si>
    <t>T2-C4</t>
  </si>
  <si>
    <t>T2-C6</t>
  </si>
  <si>
    <t>T2-C8</t>
  </si>
  <si>
    <t>T2-C12</t>
  </si>
  <si>
    <t>T2-C16</t>
  </si>
  <si>
    <t>T2-C20</t>
  </si>
  <si>
    <t>T2-C24</t>
  </si>
  <si>
    <t>T2-C28</t>
  </si>
  <si>
    <t>Peltura costata to Peltura transiens</t>
  </si>
  <si>
    <t>T2-C32</t>
  </si>
  <si>
    <t>T2-C36</t>
  </si>
  <si>
    <t>T2-C40</t>
  </si>
  <si>
    <t>T2-C44</t>
  </si>
  <si>
    <t>Peltura paradoxa</t>
  </si>
  <si>
    <t>T2-C48</t>
  </si>
  <si>
    <t>T2-C52</t>
  </si>
  <si>
    <t>T2-C56</t>
  </si>
  <si>
    <t>T2-C60</t>
  </si>
  <si>
    <t>T2-C64</t>
  </si>
  <si>
    <t>T2-C68</t>
  </si>
  <si>
    <t>Parabolina lobata</t>
  </si>
  <si>
    <t>T2-C72</t>
  </si>
  <si>
    <t>T2-C74</t>
  </si>
  <si>
    <t>T2-C76</t>
  </si>
  <si>
    <t>T2-C80</t>
  </si>
  <si>
    <t>T2-C82</t>
  </si>
  <si>
    <t>T2-C84</t>
  </si>
  <si>
    <t>T2-C88</t>
  </si>
  <si>
    <t>T2-C90</t>
  </si>
  <si>
    <t>T2-C92</t>
  </si>
  <si>
    <t>T2-C94</t>
  </si>
  <si>
    <t>T2-C96</t>
  </si>
  <si>
    <t>T2-C98</t>
  </si>
  <si>
    <t>Ctenopyge linnarssoni</t>
  </si>
  <si>
    <t>T2-C100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</si>
</sst>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5" fillId="0" borderId="0" xfId="0" quotePrefix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2" fontId="0" fillId="0" borderId="0" xfId="0" quotePrefix="1" applyNumberFormat="1" applyAlignment="1">
      <alignment horizontal="center" vertical="center"/>
    </xf>
    <xf numFmtId="0" fontId="0" fillId="0" borderId="0" xfId="0" quotePrefix="1"/>
    <xf numFmtId="0" fontId="6" fillId="0" borderId="0" xfId="0" quotePrefix="1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" fontId="5" fillId="0" borderId="0" xfId="0" applyNumberFormat="1" applyFont="1"/>
    <xf numFmtId="164" fontId="5" fillId="0" borderId="0" xfId="0" quotePrefix="1" applyNumberFormat="1" applyFont="1" applyAlignment="1">
      <alignment horizontal="center" vertical="center"/>
    </xf>
    <xf numFmtId="2" fontId="5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5" fillId="0" borderId="0" xfId="1" quotePrefix="1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Normal 3" xfId="1" xr:uid="{666ED1A3-9671-4D1D-AB12-DB9650B53B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onhogen%20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in/Documents/FSU%20Grad%20School%20Course%20Work/Manuscripts/Camb-Ordo/Tosterup%202/Tosterup-2%20s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ers and descriptions"/>
      <sheetName val="Gronhogen Master Data Sheet"/>
      <sheetName val="C org"/>
      <sheetName val="Sulfur"/>
      <sheetName val="Fe Speciation"/>
      <sheetName val="Trace metals"/>
      <sheetName val="Tl"/>
      <sheetName val="Graphs"/>
    </sheetNames>
    <sheetDataSet>
      <sheetData sheetId="0" refreshError="1"/>
      <sheetData sheetId="1" refreshError="1"/>
      <sheetData sheetId="2">
        <row r="3">
          <cell r="C3">
            <v>-29.963376695177317</v>
          </cell>
          <cell r="I3">
            <v>5.5020882513165867</v>
          </cell>
          <cell r="K3">
            <v>5.4786793573334922</v>
          </cell>
        </row>
        <row r="6">
          <cell r="C6">
            <v>-29.942989895177448</v>
          </cell>
          <cell r="I6">
            <v>11.074667181169101</v>
          </cell>
          <cell r="K6">
            <v>7.1140266255064715</v>
          </cell>
        </row>
        <row r="9">
          <cell r="D9">
            <v>9.2615502714980895</v>
          </cell>
          <cell r="I9">
            <v>7.4273013521023685</v>
          </cell>
          <cell r="K9">
            <v>8.573667022957471</v>
          </cell>
        </row>
        <row r="11">
          <cell r="C11">
            <v>-30.243047611898874</v>
          </cell>
          <cell r="I11">
            <v>4.3982368723648531</v>
          </cell>
          <cell r="K11">
            <v>9.6965390583845519</v>
          </cell>
        </row>
        <row r="14">
          <cell r="C14">
            <v>-30.260441495177361</v>
          </cell>
          <cell r="I14">
            <v>7.0286905589199034</v>
          </cell>
          <cell r="K14">
            <v>10.094105544591653</v>
          </cell>
        </row>
        <row r="16">
          <cell r="C16">
            <v>-30.216755495177381</v>
          </cell>
          <cell r="I16">
            <v>5.2569052569051395</v>
          </cell>
          <cell r="K16">
            <v>9.459241959723709</v>
          </cell>
        </row>
        <row r="18">
          <cell r="C18">
            <v>-30.518754811898816</v>
          </cell>
          <cell r="I18">
            <v>6.8049792531120614</v>
          </cell>
          <cell r="K18">
            <v>9.526121125142339</v>
          </cell>
        </row>
        <row r="20">
          <cell r="C20">
            <v>-30.142974695177372</v>
          </cell>
          <cell r="I20">
            <v>35.600693942460715</v>
          </cell>
          <cell r="K20">
            <v>6.136653745243029</v>
          </cell>
        </row>
        <row r="23">
          <cell r="C23">
            <v>-30.597309095177366</v>
          </cell>
          <cell r="I23">
            <v>10.537805120063446</v>
          </cell>
          <cell r="K23">
            <v>9.3567197524355805</v>
          </cell>
        </row>
        <row r="25">
          <cell r="C25">
            <v>-29.773099895177324</v>
          </cell>
          <cell r="I25">
            <v>10.371487837073468</v>
          </cell>
          <cell r="K25">
            <v>8.8291126002643718</v>
          </cell>
        </row>
        <row r="27">
          <cell r="C27">
            <v>-30.112879895177343</v>
          </cell>
          <cell r="I27">
            <v>6.3885511177626695</v>
          </cell>
          <cell r="K27">
            <v>9.8365731220807859</v>
          </cell>
        </row>
        <row r="30">
          <cell r="C30">
            <v>-31.073971895177351</v>
          </cell>
          <cell r="I30">
            <v>4.8530144494270244</v>
          </cell>
          <cell r="K30">
            <v>12.300604816316755</v>
          </cell>
        </row>
        <row r="32">
          <cell r="C32">
            <v>-30.170157095177387</v>
          </cell>
          <cell r="I32">
            <v>3.8842493688095669</v>
          </cell>
          <cell r="K32">
            <v>10.806318787728742</v>
          </cell>
        </row>
        <row r="34">
          <cell r="C34">
            <v>-30.03141321189878</v>
          </cell>
          <cell r="I34">
            <v>5.717226536913981</v>
          </cell>
          <cell r="K34">
            <v>10.455513408704318</v>
          </cell>
        </row>
        <row r="36">
          <cell r="C36">
            <v>-30.199281095177412</v>
          </cell>
          <cell r="I36">
            <v>5.9932982288175936</v>
          </cell>
          <cell r="K36">
            <v>9.5907233171494628</v>
          </cell>
        </row>
        <row r="39">
          <cell r="C39">
            <v>-30.112879895177343</v>
          </cell>
          <cell r="I39">
            <v>3.301858423046955</v>
          </cell>
          <cell r="K39">
            <v>11.42598777156031</v>
          </cell>
        </row>
        <row r="41">
          <cell r="C41">
            <v>-30.581776295177406</v>
          </cell>
          <cell r="I41">
            <v>4.3558941302862451</v>
          </cell>
          <cell r="K41">
            <v>10.43109194190238</v>
          </cell>
        </row>
        <row r="44">
          <cell r="C44">
            <v>-30.221690011898772</v>
          </cell>
          <cell r="I44">
            <v>3.7702329253848976</v>
          </cell>
          <cell r="K44">
            <v>11.229767914382631</v>
          </cell>
        </row>
        <row r="46">
          <cell r="C46">
            <v>-30.441090811898789</v>
          </cell>
          <cell r="I46">
            <v>6.8617072466556666</v>
          </cell>
          <cell r="K46">
            <v>12.370713747066659</v>
          </cell>
        </row>
        <row r="51">
          <cell r="C51">
            <v>-30.216836011898863</v>
          </cell>
          <cell r="I51">
            <v>7.5510780529141677</v>
          </cell>
          <cell r="K51">
            <v>10.123164819768148</v>
          </cell>
        </row>
        <row r="54">
          <cell r="C54">
            <v>-29.267313095177428</v>
          </cell>
          <cell r="I54">
            <v>5.1458785761494772</v>
          </cell>
          <cell r="K54">
            <v>7.5926054392814102</v>
          </cell>
        </row>
        <row r="58">
          <cell r="C58">
            <v>-29.876004695177357</v>
          </cell>
          <cell r="I58">
            <v>3.5394749778782408</v>
          </cell>
          <cell r="K58">
            <v>11.359994880805596</v>
          </cell>
        </row>
        <row r="62">
          <cell r="C62">
            <v>-29.41875789517735</v>
          </cell>
          <cell r="I62">
            <v>6.4272961713945618</v>
          </cell>
          <cell r="K62">
            <v>11.838702366261099</v>
          </cell>
        </row>
        <row r="67">
          <cell r="C67">
            <v>-28.801409611898862</v>
          </cell>
          <cell r="I67">
            <v>6.9864341085270283</v>
          </cell>
          <cell r="K67">
            <v>14.428914622403665</v>
          </cell>
        </row>
        <row r="70">
          <cell r="C70">
            <v>-29.445050011898843</v>
          </cell>
          <cell r="I70">
            <v>19.234468166955114</v>
          </cell>
          <cell r="K70">
            <v>9.0891171939000657</v>
          </cell>
        </row>
        <row r="74">
          <cell r="C74">
            <v>-29.69931909517743</v>
          </cell>
          <cell r="I74">
            <v>7.0496323529413996</v>
          </cell>
          <cell r="K74">
            <v>11.482614599983476</v>
          </cell>
        </row>
        <row r="78">
          <cell r="C78">
            <v>-29.751822811898819</v>
          </cell>
          <cell r="I78">
            <v>5.6107539450614414</v>
          </cell>
          <cell r="K78">
            <v>14.420829701629911</v>
          </cell>
        </row>
        <row r="82">
          <cell r="C82">
            <v>-30.298302695177426</v>
          </cell>
          <cell r="I82">
            <v>11.102236421725257</v>
          </cell>
          <cell r="K82">
            <v>10.181143506766258</v>
          </cell>
        </row>
        <row r="86">
          <cell r="C86">
            <v>-28.925672011898769</v>
          </cell>
          <cell r="I86">
            <v>11.013340902640012</v>
          </cell>
          <cell r="K86">
            <v>11.363582255948018</v>
          </cell>
        </row>
        <row r="91">
          <cell r="C91">
            <v>-28.498965153538109</v>
          </cell>
          <cell r="I91">
            <v>3.8314542327537451</v>
          </cell>
          <cell r="K91">
            <v>13.633348304241622</v>
          </cell>
        </row>
      </sheetData>
      <sheetData sheetId="3">
        <row r="2">
          <cell r="I2">
            <v>0.75509693525959898</v>
          </cell>
        </row>
        <row r="3">
          <cell r="I3">
            <v>1.4932747881126034</v>
          </cell>
        </row>
        <row r="4">
          <cell r="I4">
            <v>3.9269899143405378</v>
          </cell>
        </row>
        <row r="5">
          <cell r="I5">
            <v>3.2626567265979394</v>
          </cell>
        </row>
        <row r="6">
          <cell r="I6">
            <v>1.4750048219504772</v>
          </cell>
        </row>
        <row r="7">
          <cell r="I7">
            <v>2.0923647573190185</v>
          </cell>
        </row>
        <row r="8">
          <cell r="I8">
            <v>3.287497461767702</v>
          </cell>
        </row>
        <row r="9">
          <cell r="I9">
            <v>17.723388143148107</v>
          </cell>
        </row>
        <row r="10">
          <cell r="I10">
            <v>4.5313720273598754</v>
          </cell>
        </row>
        <row r="11">
          <cell r="I11">
            <v>3.0941832764319352</v>
          </cell>
        </row>
        <row r="12">
          <cell r="I12">
            <v>3.5162668523424507</v>
          </cell>
        </row>
        <row r="13">
          <cell r="I13">
            <v>3.1511695673921984</v>
          </cell>
        </row>
        <row r="14">
          <cell r="I14">
            <v>1.7317277865023371</v>
          </cell>
        </row>
        <row r="15">
          <cell r="I15">
            <v>2.6851510955321931</v>
          </cell>
        </row>
        <row r="16">
          <cell r="I16">
            <v>0.58715710025345147</v>
          </cell>
        </row>
        <row r="17">
          <cell r="I17">
            <v>2.0600905771133431</v>
          </cell>
        </row>
        <row r="18">
          <cell r="I18">
            <v>1.3105485857095793</v>
          </cell>
        </row>
        <row r="19">
          <cell r="I19">
            <v>3.7115364564447537</v>
          </cell>
        </row>
        <row r="20">
          <cell r="I20">
            <v>1.6328096279228976</v>
          </cell>
        </row>
        <row r="21">
          <cell r="I21">
            <v>3.2915193516992338</v>
          </cell>
        </row>
        <row r="22">
          <cell r="I22">
            <v>3.2047439050467537</v>
          </cell>
        </row>
        <row r="23">
          <cell r="I23">
            <v>1.3283949490570663</v>
          </cell>
        </row>
        <row r="24">
          <cell r="I24">
            <v>13.755722267446762</v>
          </cell>
        </row>
        <row r="25">
          <cell r="I25">
            <v>3.5472050280083236</v>
          </cell>
        </row>
        <row r="26">
          <cell r="I26">
            <v>19.161728123511455</v>
          </cell>
        </row>
        <row r="27">
          <cell r="I27">
            <v>11.538111878902505</v>
          </cell>
        </row>
        <row r="28">
          <cell r="I28">
            <v>10.855957330523129</v>
          </cell>
        </row>
        <row r="29">
          <cell r="I29">
            <v>15.023346280119307</v>
          </cell>
        </row>
        <row r="30">
          <cell r="I30">
            <v>12.1163061231531</v>
          </cell>
        </row>
        <row r="31">
          <cell r="I31">
            <v>8.9633403179023343</v>
          </cell>
        </row>
      </sheetData>
      <sheetData sheetId="4">
        <row r="3">
          <cell r="S3">
            <v>0.13791677544461126</v>
          </cell>
          <cell r="T3">
            <v>0.81928416047045383</v>
          </cell>
        </row>
        <row r="4">
          <cell r="S4">
            <v>0.15425071942562676</v>
          </cell>
          <cell r="T4">
            <v>0.9223365766552134</v>
          </cell>
        </row>
        <row r="5">
          <cell r="S5">
            <v>0.4213121976456331</v>
          </cell>
          <cell r="T5">
            <v>0.96818023947672183</v>
          </cell>
        </row>
        <row r="6">
          <cell r="S6">
            <v>0.43359140742915792</v>
          </cell>
          <cell r="T6">
            <v>0.9671696672846124</v>
          </cell>
        </row>
        <row r="7">
          <cell r="S7">
            <v>0.17292361217884591</v>
          </cell>
          <cell r="T7">
            <v>0.94216855059756954</v>
          </cell>
        </row>
        <row r="8">
          <cell r="S8">
            <v>0.27058869392189844</v>
          </cell>
          <cell r="T8">
            <v>0.94868369356042104</v>
          </cell>
        </row>
        <row r="9">
          <cell r="S9">
            <v>0.38837327547152017</v>
          </cell>
          <cell r="T9">
            <v>0.95761649622465617</v>
          </cell>
        </row>
        <row r="10">
          <cell r="S10">
            <v>0.64737590246225452</v>
          </cell>
          <cell r="T10">
            <v>0.95286670156131859</v>
          </cell>
        </row>
        <row r="11">
          <cell r="S11">
            <v>0.43871103733571959</v>
          </cell>
          <cell r="T11">
            <v>0.96046128821705534</v>
          </cell>
        </row>
        <row r="12">
          <cell r="S12">
            <v>0.29365561387911809</v>
          </cell>
          <cell r="T12">
            <v>0.96054555411756048</v>
          </cell>
        </row>
        <row r="13">
          <cell r="S13">
            <v>0.40150189493603416</v>
          </cell>
          <cell r="T13">
            <v>0.96406431364304035</v>
          </cell>
        </row>
        <row r="14">
          <cell r="S14">
            <v>0.30937069926966332</v>
          </cell>
          <cell r="T14">
            <v>0.9483903948970509</v>
          </cell>
        </row>
        <row r="15">
          <cell r="S15">
            <v>0.21087005254740132</v>
          </cell>
          <cell r="T15">
            <v>0.87213681780650421</v>
          </cell>
        </row>
        <row r="16">
          <cell r="S16">
            <v>0.33067678279235901</v>
          </cell>
          <cell r="T16">
            <v>0.86432803973151229</v>
          </cell>
        </row>
        <row r="17">
          <cell r="S17">
            <v>0.2046143037536127</v>
          </cell>
          <cell r="T17">
            <v>0.32555448827578737</v>
          </cell>
        </row>
        <row r="18">
          <cell r="S18">
            <v>0.31427584201156816</v>
          </cell>
          <cell r="T18">
            <v>0.84179153535985562</v>
          </cell>
        </row>
        <row r="19">
          <cell r="S19">
            <v>0.16924532760584909</v>
          </cell>
          <cell r="T19">
            <v>0.84772061608363136</v>
          </cell>
        </row>
        <row r="20">
          <cell r="S20">
            <v>0.43170597921168702</v>
          </cell>
          <cell r="T20">
            <v>0.95683005553283351</v>
          </cell>
        </row>
        <row r="21">
          <cell r="S21">
            <v>0.20817986452394205</v>
          </cell>
          <cell r="T21">
            <v>0.92543131917873789</v>
          </cell>
        </row>
        <row r="22">
          <cell r="S22">
            <v>0.36716126993194603</v>
          </cell>
          <cell r="T22">
            <v>0.95955718081363628</v>
          </cell>
        </row>
        <row r="23">
          <cell r="S23">
            <v>0.28264605343118909</v>
          </cell>
          <cell r="T23">
            <v>0.90160052561066817</v>
          </cell>
        </row>
        <row r="24">
          <cell r="S24">
            <v>0.15334290627913055</v>
          </cell>
          <cell r="T24">
            <v>0.7530657019101672</v>
          </cell>
        </row>
        <row r="25">
          <cell r="S25">
            <v>0.76400274812336333</v>
          </cell>
          <cell r="T25">
            <v>0.9203547582627325</v>
          </cell>
        </row>
        <row r="26">
          <cell r="S26">
            <v>0.29404037501686647</v>
          </cell>
          <cell r="T26">
            <v>0.85913162014571487</v>
          </cell>
        </row>
        <row r="27">
          <cell r="S27">
            <v>0.78554320622015483</v>
          </cell>
          <cell r="T27">
            <v>0.93897144339460648</v>
          </cell>
        </row>
        <row r="28">
          <cell r="S28">
            <v>0.62249680847981526</v>
          </cell>
          <cell r="T28">
            <v>0.90949444157663406</v>
          </cell>
        </row>
        <row r="29">
          <cell r="S29">
            <v>0.5536976488752996</v>
          </cell>
          <cell r="T29">
            <v>0.88938229493046217</v>
          </cell>
        </row>
        <row r="30">
          <cell r="S30">
            <v>0.74503386674437744</v>
          </cell>
          <cell r="T30">
            <v>0.8751586583365758</v>
          </cell>
        </row>
        <row r="31">
          <cell r="S31">
            <v>0.65693324588826629</v>
          </cell>
          <cell r="T31">
            <v>0.89824530908475586</v>
          </cell>
        </row>
        <row r="32">
          <cell r="S32">
            <v>0.44892070682441182</v>
          </cell>
          <cell r="T32">
            <v>0.87436403989951827</v>
          </cell>
        </row>
      </sheetData>
      <sheetData sheetId="5">
        <row r="4">
          <cell r="K4">
            <v>8.835078534031414</v>
          </cell>
          <cell r="N4">
            <v>288.01761066158974</v>
          </cell>
          <cell r="O4">
            <v>4.3683097643097639</v>
          </cell>
          <cell r="Q4">
            <v>331.98476915754406</v>
          </cell>
          <cell r="R4">
            <v>0.50351515151515147</v>
          </cell>
          <cell r="S4">
            <v>2.4149214659685865</v>
          </cell>
          <cell r="W4">
            <v>38.100904331270819</v>
          </cell>
          <cell r="X4">
            <v>23.114774410774402</v>
          </cell>
          <cell r="AA4">
            <v>1.8223465016658733</v>
          </cell>
          <cell r="AD4">
            <v>0.27333333333333332</v>
          </cell>
        </row>
        <row r="5">
          <cell r="K5">
            <v>7.9627621113521325</v>
          </cell>
          <cell r="N5">
            <v>413.00614605929132</v>
          </cell>
          <cell r="O5">
            <v>6.950204313280361</v>
          </cell>
          <cell r="Q5">
            <v>257.95372378886475</v>
          </cell>
          <cell r="R5">
            <v>0.43409307604994313</v>
          </cell>
          <cell r="S5">
            <v>3.7929320318148951</v>
          </cell>
          <cell r="W5">
            <v>39.886117136659436</v>
          </cell>
          <cell r="X5">
            <v>26.848671963677635</v>
          </cell>
          <cell r="AA5">
            <v>3.1643167028199564</v>
          </cell>
          <cell r="AD5">
            <v>0.47633371169125999</v>
          </cell>
        </row>
        <row r="6">
          <cell r="K6">
            <v>7.2871464910968138</v>
          </cell>
          <cell r="N6">
            <v>488.17896154421669</v>
          </cell>
          <cell r="O6">
            <v>8.9768993839835716</v>
          </cell>
          <cell r="Q6">
            <v>254.5638186443214</v>
          </cell>
          <cell r="R6">
            <v>0.46810574948665279</v>
          </cell>
          <cell r="S6">
            <v>3.4789765075564865</v>
          </cell>
          <cell r="W6">
            <v>30.053868023342805</v>
          </cell>
          <cell r="X6">
            <v>22.105872689938391</v>
          </cell>
          <cell r="AA6">
            <v>2.0443663025587311</v>
          </cell>
          <cell r="AD6">
            <v>0.47741273100616011</v>
          </cell>
        </row>
        <row r="7">
          <cell r="K7">
            <v>6.7042889390519198</v>
          </cell>
          <cell r="N7">
            <v>1199.7742663656886</v>
          </cell>
          <cell r="O7">
            <v>23.980134680134675</v>
          </cell>
          <cell r="Q7">
            <v>299.54853273137701</v>
          </cell>
          <cell r="R7">
            <v>0.59871380471380464</v>
          </cell>
          <cell r="S7">
            <v>2.8115124153498874</v>
          </cell>
          <cell r="W7">
            <v>64.672686230248303</v>
          </cell>
          <cell r="X7">
            <v>51.705050505050487</v>
          </cell>
          <cell r="AA7">
            <v>3.4249435665914221</v>
          </cell>
          <cell r="AD7">
            <v>0.41936026936026932</v>
          </cell>
        </row>
        <row r="8">
          <cell r="K8">
            <v>8.2205764611689354</v>
          </cell>
          <cell r="N8">
            <v>2015.6124899919937</v>
          </cell>
          <cell r="O8">
            <v>32.855612369125879</v>
          </cell>
          <cell r="Q8">
            <v>462.46997598078468</v>
          </cell>
          <cell r="R8">
            <v>0.75385196006817612</v>
          </cell>
          <cell r="S8">
            <v>3.2716172938350683</v>
          </cell>
          <cell r="W8">
            <v>111.88951160928745</v>
          </cell>
          <cell r="X8">
            <v>72.954467981495</v>
          </cell>
          <cell r="AA8">
            <v>4.7778222578062453</v>
          </cell>
          <cell r="AD8">
            <v>0.39797906014122231</v>
          </cell>
        </row>
        <row r="9">
          <cell r="K9">
            <v>8.0754198795817036</v>
          </cell>
          <cell r="N9">
            <v>1409.6334636104364</v>
          </cell>
          <cell r="O9">
            <v>23.390843688685415</v>
          </cell>
          <cell r="Q9">
            <v>309.39051441850637</v>
          </cell>
          <cell r="R9">
            <v>0.5133891432308697</v>
          </cell>
          <cell r="S9">
            <v>2.9454948769409528</v>
          </cell>
          <cell r="W9">
            <v>42.679835217069815</v>
          </cell>
          <cell r="X9">
            <v>28.328423806409411</v>
          </cell>
          <cell r="AA9">
            <v>3.2761170381324596</v>
          </cell>
          <cell r="AD9">
            <v>0.36474820143884901</v>
          </cell>
        </row>
        <row r="10">
          <cell r="K10">
            <v>7.7264272428101304</v>
          </cell>
          <cell r="N10">
            <v>1792.8172843039063</v>
          </cell>
          <cell r="O10">
            <v>31.092962962962961</v>
          </cell>
          <cell r="Q10">
            <v>398.98411789955645</v>
          </cell>
          <cell r="R10">
            <v>0.69196111111111092</v>
          </cell>
          <cell r="S10">
            <v>3.1943053369580774</v>
          </cell>
          <cell r="W10">
            <v>63.227929603662915</v>
          </cell>
          <cell r="X10">
            <v>43.862666666666662</v>
          </cell>
          <cell r="AA10">
            <v>4.2709972814422663</v>
          </cell>
          <cell r="AD10">
            <v>0.41342592592592597</v>
          </cell>
        </row>
        <row r="11">
          <cell r="K11">
            <v>4.2720936349289849</v>
          </cell>
          <cell r="N11">
            <v>1536.0336664913204</v>
          </cell>
          <cell r="O11">
            <v>48.179775280898873</v>
          </cell>
          <cell r="Q11">
            <v>704.23461336138871</v>
          </cell>
          <cell r="R11">
            <v>2.208927197167923</v>
          </cell>
          <cell r="S11">
            <v>10.382693319305627</v>
          </cell>
          <cell r="W11">
            <v>39.498947922146236</v>
          </cell>
          <cell r="X11">
            <v>49.55751885485607</v>
          </cell>
          <cell r="AA11">
            <v>8.1601788532351396</v>
          </cell>
          <cell r="AD11">
            <v>2.43035247037094</v>
          </cell>
        </row>
        <row r="12">
          <cell r="K12">
            <v>8.0748526018969482</v>
          </cell>
          <cell r="N12">
            <v>2046.9110484491157</v>
          </cell>
          <cell r="O12">
            <v>33.967936507936507</v>
          </cell>
          <cell r="Q12">
            <v>427.83901563701608</v>
          </cell>
          <cell r="R12">
            <v>0.70998730158730139</v>
          </cell>
          <cell r="S12">
            <v>3.8861830299923095</v>
          </cell>
          <cell r="W12">
            <v>67.931299666752125</v>
          </cell>
          <cell r="X12">
            <v>45.092063492063495</v>
          </cell>
          <cell r="AA12">
            <v>5.6312483978467061</v>
          </cell>
          <cell r="AD12">
            <v>0.48126984126984135</v>
          </cell>
        </row>
        <row r="13">
          <cell r="K13">
            <v>8.9435226061805455</v>
          </cell>
          <cell r="N13">
            <v>1365.5046430202467</v>
          </cell>
          <cell r="O13">
            <v>20.459234042553188</v>
          </cell>
          <cell r="Q13">
            <v>391.23154209164255</v>
          </cell>
          <cell r="R13">
            <v>0.58617872340425514</v>
          </cell>
          <cell r="S13">
            <v>3.9640736794032581</v>
          </cell>
          <cell r="W13">
            <v>75.818237174608015</v>
          </cell>
          <cell r="X13">
            <v>45.439114893617017</v>
          </cell>
          <cell r="AA13">
            <v>4.940630232912163</v>
          </cell>
          <cell r="AD13">
            <v>0.44323404255319149</v>
          </cell>
        </row>
        <row r="14">
          <cell r="K14">
            <v>7.2971155283216271</v>
          </cell>
          <cell r="N14">
            <v>2233.5973696009564</v>
          </cell>
          <cell r="O14">
            <v>41.016487455197122</v>
          </cell>
          <cell r="Q14">
            <v>364.96786728441191</v>
          </cell>
          <cell r="R14">
            <v>0.67020583717357884</v>
          </cell>
          <cell r="S14">
            <v>3.2827678971753098</v>
          </cell>
          <cell r="W14">
            <v>152.74248991182188</v>
          </cell>
          <cell r="X14">
            <v>112.19498207885302</v>
          </cell>
          <cell r="AA14">
            <v>6.673890300403527</v>
          </cell>
          <cell r="AD14">
            <v>0.44987199180747556</v>
          </cell>
        </row>
        <row r="15">
          <cell r="K15">
            <v>8.4693997415717117</v>
          </cell>
          <cell r="N15">
            <v>1777.2818042993067</v>
          </cell>
          <cell r="O15">
            <v>28.119556171983348</v>
          </cell>
          <cell r="Q15">
            <v>335.66310348878187</v>
          </cell>
          <cell r="R15">
            <v>0.53107489597780844</v>
          </cell>
          <cell r="S15">
            <v>3.8811229883707274</v>
          </cell>
          <cell r="W15">
            <v>199.34218254434393</v>
          </cell>
          <cell r="X15">
            <v>126.15700416088762</v>
          </cell>
          <cell r="AA15">
            <v>6.7132620697756362</v>
          </cell>
          <cell r="AD15">
            <v>0.45825242718446618</v>
          </cell>
        </row>
        <row r="16">
          <cell r="K16">
            <v>8.3405358686257554</v>
          </cell>
          <cell r="N16">
            <v>2648.228176318064</v>
          </cell>
          <cell r="O16">
            <v>42.546735751295337</v>
          </cell>
          <cell r="Q16">
            <v>285.60933448573894</v>
          </cell>
          <cell r="R16">
            <v>0.45886321243523298</v>
          </cell>
          <cell r="S16">
            <v>3.4027657735522903</v>
          </cell>
          <cell r="W16">
            <v>110.84701815038893</v>
          </cell>
          <cell r="X16">
            <v>71.235233160621746</v>
          </cell>
          <cell r="AA16">
            <v>5.9896283491789113</v>
          </cell>
          <cell r="AD16">
            <v>0.40797927461139899</v>
          </cell>
        </row>
        <row r="17">
          <cell r="K17">
            <v>8.8447956953085569</v>
          </cell>
          <cell r="N17">
            <v>3142.7610559946193</v>
          </cell>
          <cell r="O17">
            <v>47.613307984790879</v>
          </cell>
          <cell r="Q17">
            <v>422.65007566840427</v>
          </cell>
          <cell r="R17">
            <v>0.6403212927756653</v>
          </cell>
          <cell r="S17">
            <v>3.3949890701193879</v>
          </cell>
          <cell r="W17">
            <v>110.39179418194047</v>
          </cell>
          <cell r="X17">
            <v>66.898098859315581</v>
          </cell>
          <cell r="AA17">
            <v>6.0803766605010923</v>
          </cell>
          <cell r="AD17">
            <v>0.38384030418250958</v>
          </cell>
        </row>
        <row r="18">
          <cell r="K18">
            <v>8.0778301886792452</v>
          </cell>
          <cell r="N18">
            <v>2106.2631027253669</v>
          </cell>
          <cell r="O18">
            <v>34.939983779399832</v>
          </cell>
          <cell r="Q18">
            <v>340.47431865828099</v>
          </cell>
          <cell r="R18">
            <v>0.56479967558799671</v>
          </cell>
          <cell r="S18">
            <v>3.1852725366876311</v>
          </cell>
          <cell r="W18">
            <v>122.05188679245282</v>
          </cell>
          <cell r="X18">
            <v>80.986861313868587</v>
          </cell>
          <cell r="AA18">
            <v>6.1871069182389933</v>
          </cell>
          <cell r="AD18">
            <v>0.39432278994322789</v>
          </cell>
        </row>
        <row r="19">
          <cell r="K19">
            <v>8.2976142337242216</v>
          </cell>
          <cell r="N19">
            <v>3322.2806308127779</v>
          </cell>
          <cell r="O19">
            <v>53.652241715399597</v>
          </cell>
          <cell r="Q19">
            <v>270.27901334411649</v>
          </cell>
          <cell r="R19">
            <v>0.43647953216374263</v>
          </cell>
          <cell r="S19">
            <v>2.8139911039223615</v>
          </cell>
          <cell r="W19">
            <v>62.434290335624752</v>
          </cell>
          <cell r="X19">
            <v>40.330604288499025</v>
          </cell>
          <cell r="AA19">
            <v>4.6016983420946218</v>
          </cell>
          <cell r="AD19">
            <v>0.33913255360623784</v>
          </cell>
        </row>
        <row r="20">
          <cell r="K20">
            <v>8.8396047929367239</v>
          </cell>
          <cell r="N20">
            <v>3195.291149884381</v>
          </cell>
          <cell r="O20">
            <v>48.437574316290124</v>
          </cell>
          <cell r="Q20">
            <v>322.57725457220937</v>
          </cell>
          <cell r="R20">
            <v>0.48899643281807365</v>
          </cell>
          <cell r="S20">
            <v>3.3009249527012821</v>
          </cell>
          <cell r="W20">
            <v>74.311540887113722</v>
          </cell>
          <cell r="X20">
            <v>45.059690844233046</v>
          </cell>
          <cell r="AA20">
            <v>4.8029220096699596</v>
          </cell>
          <cell r="AD20">
            <v>0.37342449464922711</v>
          </cell>
        </row>
        <row r="21">
          <cell r="K21">
            <v>8.8434006273626622</v>
          </cell>
          <cell r="N21">
            <v>3585.6189173972489</v>
          </cell>
          <cell r="O21">
            <v>54.331241473396979</v>
          </cell>
          <cell r="Q21">
            <v>267.63452103273545</v>
          </cell>
          <cell r="R21">
            <v>0.40553433378808534</v>
          </cell>
          <cell r="S21">
            <v>3.2470039411244267</v>
          </cell>
          <cell r="W21">
            <v>109.78846617871794</v>
          </cell>
          <cell r="X21">
            <v>66.542974079126864</v>
          </cell>
          <cell r="AA21">
            <v>5.8272339741011825</v>
          </cell>
          <cell r="AD21">
            <v>0.36716689404274677</v>
          </cell>
        </row>
        <row r="22">
          <cell r="K22">
            <v>8.3440514469453397</v>
          </cell>
          <cell r="N22">
            <v>3118.971061093248</v>
          </cell>
          <cell r="O22">
            <v>50.088631984585739</v>
          </cell>
          <cell r="Q22">
            <v>387.62057877813504</v>
          </cell>
          <cell r="R22">
            <v>0.62249325626204222</v>
          </cell>
          <cell r="S22">
            <v>3.0627009646302255</v>
          </cell>
          <cell r="W22">
            <v>133.68167202572346</v>
          </cell>
          <cell r="X22">
            <v>85.873603082851602</v>
          </cell>
          <cell r="AA22">
            <v>6.131832797427653</v>
          </cell>
          <cell r="AD22">
            <v>0.36705202312138724</v>
          </cell>
        </row>
        <row r="24">
          <cell r="K24">
            <v>8.5559360730593621</v>
          </cell>
          <cell r="N24">
            <v>3478.3105022831055</v>
          </cell>
          <cell r="O24">
            <v>54.476050700466978</v>
          </cell>
          <cell r="Q24">
            <v>322.4885844748859</v>
          </cell>
          <cell r="R24">
            <v>0.50507004669779842</v>
          </cell>
          <cell r="S24">
            <v>3.3761415525114158</v>
          </cell>
          <cell r="W24">
            <v>87.842465753424648</v>
          </cell>
          <cell r="X24">
            <v>55.030286857905239</v>
          </cell>
          <cell r="AA24">
            <v>6.6894977168949783</v>
          </cell>
          <cell r="AD24">
            <v>0.39459639759839887</v>
          </cell>
        </row>
        <row r="25">
          <cell r="K25">
            <v>8.5535494460402131</v>
          </cell>
          <cell r="N25">
            <v>816.8855149774314</v>
          </cell>
          <cell r="O25">
            <v>12.797337491005038</v>
          </cell>
          <cell r="Q25">
            <v>393.72178908494044</v>
          </cell>
          <cell r="R25">
            <v>0.61680498920604443</v>
          </cell>
          <cell r="S25">
            <v>4.5445219532211745</v>
          </cell>
          <cell r="W25">
            <v>185.88428395568323</v>
          </cell>
          <cell r="X25">
            <v>116.48260973854642</v>
          </cell>
          <cell r="AA25">
            <v>7.6107919573245786</v>
          </cell>
          <cell r="AD25">
            <v>0.53130247061645486</v>
          </cell>
        </row>
        <row r="26">
          <cell r="K26">
            <v>7.0603305785123975</v>
          </cell>
          <cell r="N26">
            <v>844.62809917355378</v>
          </cell>
          <cell r="O26">
            <v>16.030434273674352</v>
          </cell>
          <cell r="Q26">
            <v>348.84297520661158</v>
          </cell>
          <cell r="R26">
            <v>0.66207889500175565</v>
          </cell>
          <cell r="S26">
            <v>4.1570247933884295</v>
          </cell>
          <cell r="W26">
            <v>167.52066115702482</v>
          </cell>
          <cell r="X26">
            <v>127.17686995200746</v>
          </cell>
          <cell r="AA26">
            <v>6.9595041322314062</v>
          </cell>
          <cell r="AD26">
            <v>0.58878614069998814</v>
          </cell>
        </row>
        <row r="27">
          <cell r="K27">
            <v>5.487547766504151</v>
          </cell>
          <cell r="N27">
            <v>646.52786928449063</v>
          </cell>
          <cell r="O27">
            <v>15.787513507023649</v>
          </cell>
          <cell r="Q27">
            <v>248.97878508367373</v>
          </cell>
          <cell r="R27">
            <v>0.6079793492616159</v>
          </cell>
          <cell r="S27">
            <v>7.0694426143101872</v>
          </cell>
          <cell r="W27">
            <v>144.68309395177232</v>
          </cell>
          <cell r="X27">
            <v>141.32020650738383</v>
          </cell>
          <cell r="AA27">
            <v>7.9654763473448416</v>
          </cell>
          <cell r="AD27">
            <v>1.2882699003481812</v>
          </cell>
        </row>
        <row r="28">
          <cell r="K28">
            <v>6.6225883373076098</v>
          </cell>
          <cell r="N28">
            <v>589.09603295035777</v>
          </cell>
          <cell r="O28">
            <v>11.919639934533549</v>
          </cell>
          <cell r="Q28">
            <v>266.47517884240187</v>
          </cell>
          <cell r="R28">
            <v>0.53918003273322401</v>
          </cell>
          <cell r="S28">
            <v>5.0742466941252982</v>
          </cell>
          <cell r="W28">
            <v>104.27053977888575</v>
          </cell>
          <cell r="X28">
            <v>84.391489361702099</v>
          </cell>
          <cell r="AA28">
            <v>5.8963797962280511</v>
          </cell>
          <cell r="AD28">
            <v>0.76620294599017991</v>
          </cell>
        </row>
        <row r="29">
          <cell r="K29">
            <v>7.4282786885245908</v>
          </cell>
          <cell r="N29">
            <v>625.25614754098376</v>
          </cell>
          <cell r="O29">
            <v>11.279103448275862</v>
          </cell>
          <cell r="Q29">
            <v>296.42674180327867</v>
          </cell>
          <cell r="R29">
            <v>0.5347293103448274</v>
          </cell>
          <cell r="S29">
            <v>9.3878073770491817</v>
          </cell>
          <cell r="W29">
            <v>227.45901639344265</v>
          </cell>
          <cell r="X29">
            <v>164.12689655172412</v>
          </cell>
          <cell r="AA29">
            <v>10.111424180327871</v>
          </cell>
          <cell r="AD29">
            <v>1.2637931034482759</v>
          </cell>
        </row>
        <row r="30">
          <cell r="K30">
            <v>6.2930798687089711</v>
          </cell>
          <cell r="N30">
            <v>499.79485776805251</v>
          </cell>
          <cell r="O30">
            <v>10.642247093339128</v>
          </cell>
          <cell r="Q30">
            <v>352.50273522975925</v>
          </cell>
          <cell r="R30">
            <v>0.75059219819624012</v>
          </cell>
          <cell r="S30">
            <v>7.3646061269146594</v>
          </cell>
          <cell r="W30">
            <v>138.94967177242887</v>
          </cell>
          <cell r="X30">
            <v>118.34749538194063</v>
          </cell>
          <cell r="AA30">
            <v>4.7579321663019689</v>
          </cell>
          <cell r="AD30">
            <v>1.1702705639465389</v>
          </cell>
        </row>
        <row r="31">
          <cell r="K31">
            <v>5.426234664988991</v>
          </cell>
          <cell r="N31">
            <v>1058.5089650833595</v>
          </cell>
          <cell r="O31">
            <v>26.139710144927527</v>
          </cell>
          <cell r="Q31">
            <v>205.80371185907518</v>
          </cell>
          <cell r="R31">
            <v>0.50822898550724616</v>
          </cell>
          <cell r="S31">
            <v>7.9663416168606487</v>
          </cell>
          <cell r="W31">
            <v>92.875117961623147</v>
          </cell>
          <cell r="X31">
            <v>91.741449275362285</v>
          </cell>
          <cell r="AA31">
            <v>8.7409562755583536</v>
          </cell>
          <cell r="AD31">
            <v>1.4681159420289855</v>
          </cell>
        </row>
        <row r="32">
          <cell r="K32">
            <v>6.1605011933174225</v>
          </cell>
          <cell r="N32">
            <v>796.53937947494035</v>
          </cell>
          <cell r="O32">
            <v>17.325907990314768</v>
          </cell>
          <cell r="Q32">
            <v>198.95584725536992</v>
          </cell>
          <cell r="R32">
            <v>0.43275835351089575</v>
          </cell>
          <cell r="S32">
            <v>8.3263723150358011</v>
          </cell>
          <cell r="W32">
            <v>84.158711217183765</v>
          </cell>
          <cell r="X32">
            <v>73.223050847457614</v>
          </cell>
          <cell r="AA32">
            <v>8.0310262529832936</v>
          </cell>
          <cell r="AD32">
            <v>1.3515738498789349</v>
          </cell>
        </row>
        <row r="33">
          <cell r="K33">
            <v>6.1251826595226495</v>
          </cell>
          <cell r="N33">
            <v>532.55398603669437</v>
          </cell>
          <cell r="O33">
            <v>11.650629555997348</v>
          </cell>
          <cell r="Q33">
            <v>249.5534989446339</v>
          </cell>
          <cell r="R33">
            <v>0.54594565937707085</v>
          </cell>
          <cell r="S33">
            <v>7.4200357200844298</v>
          </cell>
          <cell r="W33">
            <v>118.16041565189154</v>
          </cell>
          <cell r="X33">
            <v>103.39933730947645</v>
          </cell>
          <cell r="AA33">
            <v>4.7653839909076146</v>
          </cell>
          <cell r="AD33">
            <v>1.211398277004639</v>
          </cell>
        </row>
        <row r="34">
          <cell r="K34">
            <v>5.8787304594978682</v>
          </cell>
          <cell r="N34">
            <v>340.69161534817619</v>
          </cell>
          <cell r="O34">
            <v>7.7657373086220769</v>
          </cell>
          <cell r="Q34">
            <v>306.77404073898623</v>
          </cell>
          <cell r="R34">
            <v>0.6992618855761481</v>
          </cell>
          <cell r="S34">
            <v>8.2520132638559929</v>
          </cell>
          <cell r="W34">
            <v>100.23685457129322</v>
          </cell>
          <cell r="X34">
            <v>91.392103142626894</v>
          </cell>
          <cell r="AA34">
            <v>3.1610611084793936</v>
          </cell>
          <cell r="AD34">
            <v>1.403706688154714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tty Tosterup 2"/>
      <sheetName val="Meters and Descriptions"/>
      <sheetName val="Corg"/>
      <sheetName val="Spyr"/>
      <sheetName val="Fe speciation"/>
      <sheetName val="Trace metals"/>
      <sheetName val="Sheet1"/>
      <sheetName val="Tl"/>
      <sheetName val="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G3">
            <v>4.8140624999999995</v>
          </cell>
        </row>
        <row r="4">
          <cell r="G4">
            <v>5.3812500000000005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5DAA0-E1FD-4A6A-B015-B9F694B078DD}">
  <dimension ref="A1:X61"/>
  <sheetViews>
    <sheetView topLeftCell="D1" workbookViewId="0">
      <selection activeCell="Z13" sqref="Z13"/>
    </sheetView>
  </sheetViews>
  <sheetFormatPr defaultRowHeight="14.4" x14ac:dyDescent="0.3"/>
  <cols>
    <col min="3" max="3" width="10.5546875" bestFit="1" customWidth="1"/>
    <col min="4" max="4" width="9" bestFit="1" customWidth="1"/>
    <col min="5" max="5" width="9.5546875" bestFit="1" customWidth="1"/>
    <col min="6" max="6" width="9.77734375" bestFit="1" customWidth="1"/>
    <col min="7" max="7" width="9.77734375" customWidth="1"/>
    <col min="8" max="9" width="9" bestFit="1" customWidth="1"/>
    <col min="10" max="10" width="9" customWidth="1"/>
    <col min="11" max="11" width="9.5546875" bestFit="1" customWidth="1"/>
    <col min="12" max="13" width="9.5546875" customWidth="1"/>
    <col min="14" max="14" width="9" bestFit="1" customWidth="1"/>
    <col min="15" max="15" width="9.5546875" bestFit="1" customWidth="1"/>
    <col min="16" max="16" width="9.5546875" customWidth="1"/>
    <col min="17" max="17" width="9" bestFit="1" customWidth="1"/>
    <col min="18" max="18" width="10.5546875" bestFit="1" customWidth="1"/>
    <col min="19" max="20" width="10.5546875" customWidth="1"/>
    <col min="21" max="21" width="9" customWidth="1"/>
    <col min="22" max="23" width="9" bestFit="1" customWidth="1"/>
    <col min="24" max="24" width="12.44140625" bestFit="1" customWidth="1"/>
  </cols>
  <sheetData>
    <row r="1" spans="1:24" ht="31.8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1" t="s">
        <v>23</v>
      </c>
    </row>
    <row r="2" spans="1:24" ht="19.95" customHeight="1" x14ac:dyDescent="0.3">
      <c r="A2" s="11">
        <v>474374</v>
      </c>
      <c r="B2" s="11">
        <v>8.8000000000000007</v>
      </c>
      <c r="C2" s="3">
        <f>'[1]C org'!C3</f>
        <v>-29.963376695177317</v>
      </c>
      <c r="D2" s="3">
        <f>'[1]C org'!K3</f>
        <v>5.4786793573334922</v>
      </c>
      <c r="E2" s="3">
        <f>'[1]C org'!I3</f>
        <v>5.5020882513165867</v>
      </c>
      <c r="F2" s="4">
        <v>-20.542943999999999</v>
      </c>
      <c r="G2" s="4">
        <f>[1]Sulfur!I2</f>
        <v>0.75509693525959898</v>
      </c>
      <c r="H2" s="4">
        <f>'[1]Fe Speciation'!S3</f>
        <v>0.13791677544461126</v>
      </c>
      <c r="I2" s="4">
        <f>'[1]Fe Speciation'!T3</f>
        <v>0.81928416047045383</v>
      </c>
      <c r="J2" s="4">
        <f>'[1]Trace metals'!K4</f>
        <v>8.835078534031414</v>
      </c>
      <c r="K2" s="4">
        <f>'[1]Trace metals'!Q4</f>
        <v>331.98476915754406</v>
      </c>
      <c r="L2" s="4">
        <f>'[1]Trace metals'!R4</f>
        <v>0.50351515151515147</v>
      </c>
      <c r="M2" s="4">
        <f>'[1]Trace metals'!S4</f>
        <v>2.4149214659685865</v>
      </c>
      <c r="N2" s="4">
        <f>'[1]Trace metals'!AD4</f>
        <v>0.27333333333333332</v>
      </c>
      <c r="O2" s="4">
        <f>'[1]Trace metals'!W4</f>
        <v>38.100904331270819</v>
      </c>
      <c r="P2" s="4">
        <f>'[1]Trace metals'!X4</f>
        <v>23.114774410774402</v>
      </c>
      <c r="Q2" s="4">
        <f t="shared" ref="Q2:Q31" si="0">O2/D2</f>
        <v>6.9543957304730402</v>
      </c>
      <c r="R2" s="4">
        <f>'[1]Trace metals'!N4</f>
        <v>288.01761066158974</v>
      </c>
      <c r="S2" s="4">
        <f>'[1]Trace metals'!O4</f>
        <v>4.3683097643097639</v>
      </c>
      <c r="T2" s="4">
        <f>'[1]Trace metals'!AA4</f>
        <v>1.8223465016658733</v>
      </c>
      <c r="U2" s="11">
        <v>0.05</v>
      </c>
      <c r="V2" s="5">
        <v>-2.68</v>
      </c>
      <c r="W2" s="5">
        <v>0.5</v>
      </c>
      <c r="X2" s="13" t="s">
        <v>24</v>
      </c>
    </row>
    <row r="3" spans="1:24" ht="19.95" customHeight="1" x14ac:dyDescent="0.3">
      <c r="A3" s="11">
        <v>474376</v>
      </c>
      <c r="B3" s="11">
        <v>9.4499999999999993</v>
      </c>
      <c r="C3" s="5">
        <f>'[1]C org'!C6</f>
        <v>-29.942989895177448</v>
      </c>
      <c r="D3" s="5">
        <f>'[1]C org'!K6</f>
        <v>7.1140266255064715</v>
      </c>
      <c r="E3" s="5">
        <f>'[1]C org'!I6</f>
        <v>11.074667181169101</v>
      </c>
      <c r="F3" s="4">
        <v>-21.165744799999999</v>
      </c>
      <c r="G3" s="4">
        <f>[1]Sulfur!I3</f>
        <v>1.4932747881126034</v>
      </c>
      <c r="H3" s="4">
        <f>'[1]Fe Speciation'!S4</f>
        <v>0.15425071942562676</v>
      </c>
      <c r="I3" s="4">
        <f>'[1]Fe Speciation'!T4</f>
        <v>0.9223365766552134</v>
      </c>
      <c r="J3" s="4">
        <f>'[1]Trace metals'!K5</f>
        <v>7.9627621113521325</v>
      </c>
      <c r="K3" s="4">
        <f>'[1]Trace metals'!Q5</f>
        <v>257.95372378886475</v>
      </c>
      <c r="L3" s="4">
        <f>'[1]Trace metals'!R5</f>
        <v>0.43409307604994313</v>
      </c>
      <c r="M3" s="4">
        <f>'[1]Trace metals'!S5</f>
        <v>3.7929320318148951</v>
      </c>
      <c r="N3" s="4">
        <f>'[1]Trace metals'!AD5</f>
        <v>0.47633371169125999</v>
      </c>
      <c r="O3" s="4">
        <f>'[1]Trace metals'!W5</f>
        <v>39.886117136659436</v>
      </c>
      <c r="P3" s="4">
        <f>'[1]Trace metals'!X5</f>
        <v>26.848671963677635</v>
      </c>
      <c r="Q3" s="4">
        <f t="shared" si="0"/>
        <v>5.6066865133246262</v>
      </c>
      <c r="R3" s="4">
        <f>'[1]Trace metals'!N5</f>
        <v>413.00614605929132</v>
      </c>
      <c r="S3" s="4">
        <f>'[1]Trace metals'!O5</f>
        <v>6.950204313280361</v>
      </c>
      <c r="T3" s="4">
        <f>'[1]Trace metals'!AA5</f>
        <v>3.1643167028199564</v>
      </c>
      <c r="U3" s="6" t="s">
        <v>25</v>
      </c>
      <c r="V3" s="6" t="s">
        <v>25</v>
      </c>
      <c r="W3" s="6" t="s">
        <v>25</v>
      </c>
      <c r="X3" s="13" t="s">
        <v>24</v>
      </c>
    </row>
    <row r="4" spans="1:24" ht="19.95" customHeight="1" x14ac:dyDescent="0.3">
      <c r="A4" s="11">
        <v>474378</v>
      </c>
      <c r="B4" s="11">
        <v>9.9499999999999993</v>
      </c>
      <c r="C4" s="5">
        <f>'[1]C org'!D9</f>
        <v>9.2615502714980895</v>
      </c>
      <c r="D4" s="5">
        <f>'[1]C org'!K9</f>
        <v>8.573667022957471</v>
      </c>
      <c r="E4" s="5">
        <f>'[1]C org'!I9</f>
        <v>7.4273013521023685</v>
      </c>
      <c r="F4" s="4">
        <v>-12.595325599999999</v>
      </c>
      <c r="G4" s="4">
        <f>[1]Sulfur!I4</f>
        <v>3.9269899143405378</v>
      </c>
      <c r="H4" s="4">
        <f>'[1]Fe Speciation'!S5</f>
        <v>0.4213121976456331</v>
      </c>
      <c r="I4" s="4">
        <f>'[1]Fe Speciation'!T5</f>
        <v>0.96818023947672183</v>
      </c>
      <c r="J4" s="4">
        <f>'[1]Trace metals'!K6</f>
        <v>7.2871464910968138</v>
      </c>
      <c r="K4" s="4">
        <f>'[1]Trace metals'!Q6</f>
        <v>254.5638186443214</v>
      </c>
      <c r="L4" s="4">
        <f>'[1]Trace metals'!R6</f>
        <v>0.46810574948665279</v>
      </c>
      <c r="M4" s="4">
        <f>'[1]Trace metals'!S6</f>
        <v>3.4789765075564865</v>
      </c>
      <c r="N4" s="4">
        <f>'[1]Trace metals'!AD6</f>
        <v>0.47741273100616011</v>
      </c>
      <c r="O4" s="4">
        <f>'[1]Trace metals'!W6</f>
        <v>30.053868023342805</v>
      </c>
      <c r="P4" s="4">
        <f>'[1]Trace metals'!X6</f>
        <v>22.105872689938391</v>
      </c>
      <c r="Q4" s="4">
        <f t="shared" si="0"/>
        <v>3.5053691661768989</v>
      </c>
      <c r="R4" s="4">
        <f>'[1]Trace metals'!N6</f>
        <v>488.17896154421669</v>
      </c>
      <c r="S4" s="4">
        <f>'[1]Trace metals'!O6</f>
        <v>8.9768993839835716</v>
      </c>
      <c r="T4" s="4">
        <f>'[1]Trace metals'!AA6</f>
        <v>2.0443663025587311</v>
      </c>
      <c r="U4" s="6" t="s">
        <v>25</v>
      </c>
      <c r="V4" s="6" t="s">
        <v>25</v>
      </c>
      <c r="W4" s="6" t="s">
        <v>25</v>
      </c>
      <c r="X4" s="13" t="s">
        <v>24</v>
      </c>
    </row>
    <row r="5" spans="1:24" ht="19.95" customHeight="1" x14ac:dyDescent="0.3">
      <c r="A5" s="11">
        <v>474380</v>
      </c>
      <c r="B5" s="11">
        <v>10.45</v>
      </c>
      <c r="C5" s="3">
        <f>'[1]C org'!C11</f>
        <v>-30.243047611898874</v>
      </c>
      <c r="D5" s="3">
        <f>'[1]C org'!K11</f>
        <v>9.6965390583845519</v>
      </c>
      <c r="E5" s="3">
        <f>'[1]C org'!I11</f>
        <v>4.3982368723648531</v>
      </c>
      <c r="F5" s="4">
        <v>-14.946239199999997</v>
      </c>
      <c r="G5" s="4">
        <f>[1]Sulfur!I5</f>
        <v>3.2626567265979394</v>
      </c>
      <c r="H5" s="4">
        <f>'[1]Fe Speciation'!S6</f>
        <v>0.43359140742915792</v>
      </c>
      <c r="I5" s="4">
        <f>'[1]Fe Speciation'!T6</f>
        <v>0.9671696672846124</v>
      </c>
      <c r="J5" s="4">
        <f>'[1]Trace metals'!K7</f>
        <v>6.7042889390519198</v>
      </c>
      <c r="K5" s="4">
        <f>'[1]Trace metals'!Q7</f>
        <v>299.54853273137701</v>
      </c>
      <c r="L5" s="4">
        <f>'[1]Trace metals'!R7</f>
        <v>0.59871380471380464</v>
      </c>
      <c r="M5" s="4">
        <f>'[1]Trace metals'!S7</f>
        <v>2.8115124153498874</v>
      </c>
      <c r="N5" s="4">
        <f>'[1]Trace metals'!AD7</f>
        <v>0.41936026936026932</v>
      </c>
      <c r="O5" s="4">
        <f>'[1]Trace metals'!W7</f>
        <v>64.672686230248303</v>
      </c>
      <c r="P5" s="4">
        <f>'[1]Trace metals'!X7</f>
        <v>51.705050505050487</v>
      </c>
      <c r="Q5" s="4">
        <f t="shared" si="0"/>
        <v>6.6696669647636941</v>
      </c>
      <c r="R5" s="4">
        <f>'[1]Trace metals'!N7</f>
        <v>1199.7742663656886</v>
      </c>
      <c r="S5" s="4">
        <f>'[1]Trace metals'!O7</f>
        <v>23.980134680134675</v>
      </c>
      <c r="T5" s="4">
        <f>'[1]Trace metals'!AA7</f>
        <v>3.4249435665914221</v>
      </c>
      <c r="U5" s="6" t="s">
        <v>25</v>
      </c>
      <c r="V5" s="6" t="s">
        <v>25</v>
      </c>
      <c r="W5" s="6" t="s">
        <v>25</v>
      </c>
      <c r="X5" s="13" t="s">
        <v>24</v>
      </c>
    </row>
    <row r="6" spans="1:24" ht="19.95" customHeight="1" x14ac:dyDescent="0.3">
      <c r="A6" s="11">
        <v>474382</v>
      </c>
      <c r="B6" s="11">
        <v>10.95</v>
      </c>
      <c r="C6" s="3">
        <f>'[1]C org'!C14</f>
        <v>-30.260441495177361</v>
      </c>
      <c r="D6" s="3">
        <f>'[1]C org'!K14</f>
        <v>10.094105544591653</v>
      </c>
      <c r="E6" s="3">
        <f>'[1]C org'!I14</f>
        <v>7.0286905589199034</v>
      </c>
      <c r="F6" s="7" t="s">
        <v>25</v>
      </c>
      <c r="G6" s="4">
        <f>[1]Sulfur!I6</f>
        <v>1.4750048219504772</v>
      </c>
      <c r="H6" s="4">
        <f>'[1]Fe Speciation'!S7</f>
        <v>0.17292361217884591</v>
      </c>
      <c r="I6" s="4">
        <f>'[1]Fe Speciation'!T7</f>
        <v>0.94216855059756954</v>
      </c>
      <c r="J6" s="4">
        <f>'[1]Trace metals'!K8</f>
        <v>8.2205764611689354</v>
      </c>
      <c r="K6" s="4">
        <f>'[1]Trace metals'!Q8</f>
        <v>462.46997598078468</v>
      </c>
      <c r="L6" s="4">
        <f>'[1]Trace metals'!R8</f>
        <v>0.75385196006817612</v>
      </c>
      <c r="M6" s="4">
        <f>'[1]Trace metals'!S8</f>
        <v>3.2716172938350683</v>
      </c>
      <c r="N6" s="4">
        <f>'[1]Trace metals'!AD8</f>
        <v>0.39797906014122231</v>
      </c>
      <c r="O6" s="4">
        <f>'[1]Trace metals'!W8</f>
        <v>111.88951160928745</v>
      </c>
      <c r="P6" s="4">
        <f>'[1]Trace metals'!X8</f>
        <v>72.954467981495</v>
      </c>
      <c r="Q6" s="4">
        <f t="shared" si="0"/>
        <v>11.084638566042836</v>
      </c>
      <c r="R6" s="4">
        <f>'[1]Trace metals'!N8</f>
        <v>2015.6124899919937</v>
      </c>
      <c r="S6" s="4">
        <f>'[1]Trace metals'!O8</f>
        <v>32.855612369125879</v>
      </c>
      <c r="T6" s="4">
        <f>'[1]Trace metals'!AA8</f>
        <v>4.7778222578062453</v>
      </c>
      <c r="U6" s="6" t="s">
        <v>25</v>
      </c>
      <c r="V6" s="6" t="s">
        <v>25</v>
      </c>
      <c r="W6" s="6" t="s">
        <v>25</v>
      </c>
      <c r="X6" s="13" t="s">
        <v>24</v>
      </c>
    </row>
    <row r="7" spans="1:24" ht="19.95" customHeight="1" x14ac:dyDescent="0.3">
      <c r="A7" s="11">
        <v>474384</v>
      </c>
      <c r="B7" s="11">
        <v>11.4</v>
      </c>
      <c r="C7" s="5">
        <f>'[1]C org'!C16</f>
        <v>-30.216755495177381</v>
      </c>
      <c r="D7" s="5">
        <f>'[1]C org'!K16</f>
        <v>9.459241959723709</v>
      </c>
      <c r="E7" s="5">
        <f>'[1]C org'!I16</f>
        <v>5.2569052569051395</v>
      </c>
      <c r="F7" s="4">
        <v>-16.638216800000002</v>
      </c>
      <c r="G7" s="4">
        <f>[1]Sulfur!I7</f>
        <v>2.0923647573190185</v>
      </c>
      <c r="H7" s="4">
        <f>'[1]Fe Speciation'!S8</f>
        <v>0.27058869392189844</v>
      </c>
      <c r="I7" s="4">
        <f>'[1]Fe Speciation'!T8</f>
        <v>0.94868369356042104</v>
      </c>
      <c r="J7" s="4">
        <f>'[1]Trace metals'!K9</f>
        <v>8.0754198795817036</v>
      </c>
      <c r="K7" s="4">
        <f>'[1]Trace metals'!Q9</f>
        <v>309.39051441850637</v>
      </c>
      <c r="L7" s="4">
        <f>'[1]Trace metals'!R9</f>
        <v>0.5133891432308697</v>
      </c>
      <c r="M7" s="4">
        <f>'[1]Trace metals'!S9</f>
        <v>2.9454948769409528</v>
      </c>
      <c r="N7" s="4">
        <f>'[1]Trace metals'!AD9</f>
        <v>0.36474820143884901</v>
      </c>
      <c r="O7" s="4">
        <f>'[1]Trace metals'!W9</f>
        <v>42.679835217069815</v>
      </c>
      <c r="P7" s="4">
        <f>'[1]Trace metals'!X9</f>
        <v>28.328423806409411</v>
      </c>
      <c r="Q7" s="4">
        <f t="shared" si="0"/>
        <v>4.5119720373783982</v>
      </c>
      <c r="R7" s="4">
        <f>'[1]Trace metals'!N9</f>
        <v>1409.6334636104364</v>
      </c>
      <c r="S7" s="4">
        <f>'[1]Trace metals'!O9</f>
        <v>23.390843688685415</v>
      </c>
      <c r="T7" s="4">
        <f>'[1]Trace metals'!AA9</f>
        <v>3.2761170381324596</v>
      </c>
      <c r="U7" s="11">
        <v>22.32</v>
      </c>
      <c r="V7" s="5">
        <v>-2.9010035416942825</v>
      </c>
      <c r="W7" s="5">
        <v>7.9690912653721163E-2</v>
      </c>
      <c r="X7" s="13" t="s">
        <v>24</v>
      </c>
    </row>
    <row r="8" spans="1:24" ht="19.95" customHeight="1" x14ac:dyDescent="0.3">
      <c r="A8" s="11">
        <v>474386</v>
      </c>
      <c r="B8" s="11">
        <v>11.9</v>
      </c>
      <c r="C8" s="5">
        <f>'[1]C org'!C18</f>
        <v>-30.518754811898816</v>
      </c>
      <c r="D8" s="5">
        <f>'[1]C org'!K18</f>
        <v>9.526121125142339</v>
      </c>
      <c r="E8" s="5">
        <f>'[1]C org'!I18</f>
        <v>6.8049792531120614</v>
      </c>
      <c r="F8" s="4">
        <v>-13.674067599999997</v>
      </c>
      <c r="G8" s="4">
        <f>[1]Sulfur!I8</f>
        <v>3.287497461767702</v>
      </c>
      <c r="H8" s="4">
        <f>'[1]Fe Speciation'!S9</f>
        <v>0.38837327547152017</v>
      </c>
      <c r="I8" s="4">
        <f>'[1]Fe Speciation'!T9</f>
        <v>0.95761649622465617</v>
      </c>
      <c r="J8" s="4">
        <f>'[1]Trace metals'!K10</f>
        <v>7.7264272428101304</v>
      </c>
      <c r="K8" s="4">
        <f>'[1]Trace metals'!Q10</f>
        <v>398.98411789955645</v>
      </c>
      <c r="L8" s="4">
        <f>'[1]Trace metals'!R10</f>
        <v>0.69196111111111092</v>
      </c>
      <c r="M8" s="4">
        <f>'[1]Trace metals'!S10</f>
        <v>3.1943053369580774</v>
      </c>
      <c r="N8" s="4">
        <f>'[1]Trace metals'!AD10</f>
        <v>0.41342592592592597</v>
      </c>
      <c r="O8" s="4">
        <f>'[1]Trace metals'!W10</f>
        <v>63.227929603662915</v>
      </c>
      <c r="P8" s="4">
        <f>'[1]Trace metals'!X10</f>
        <v>43.862666666666662</v>
      </c>
      <c r="Q8" s="4">
        <f t="shared" si="0"/>
        <v>6.6373216100291987</v>
      </c>
      <c r="R8" s="4">
        <f>'[1]Trace metals'!N10</f>
        <v>1792.8172843039063</v>
      </c>
      <c r="S8" s="4">
        <f>'[1]Trace metals'!O10</f>
        <v>31.092962962962961</v>
      </c>
      <c r="T8" s="4">
        <f>'[1]Trace metals'!AA10</f>
        <v>4.2709972814422663</v>
      </c>
      <c r="U8" s="6" t="s">
        <v>25</v>
      </c>
      <c r="V8" s="6" t="s">
        <v>25</v>
      </c>
      <c r="W8" s="6" t="s">
        <v>25</v>
      </c>
      <c r="X8" s="13" t="s">
        <v>24</v>
      </c>
    </row>
    <row r="9" spans="1:24" ht="19.95" customHeight="1" x14ac:dyDescent="0.3">
      <c r="A9" s="11">
        <v>474388</v>
      </c>
      <c r="B9" s="11">
        <v>12.4</v>
      </c>
      <c r="C9" s="5">
        <f>'[1]C org'!C20</f>
        <v>-30.142974695177372</v>
      </c>
      <c r="D9" s="5">
        <f>'[1]C org'!K20</f>
        <v>6.136653745243029</v>
      </c>
      <c r="E9" s="5">
        <f>'[1]C org'!I20</f>
        <v>35.600693942460715</v>
      </c>
      <c r="F9" s="4">
        <v>-9.7023839999999986</v>
      </c>
      <c r="G9" s="4">
        <f>[1]Sulfur!I9</f>
        <v>17.723388143148107</v>
      </c>
      <c r="H9" s="4">
        <f>'[1]Fe Speciation'!S10</f>
        <v>0.64737590246225452</v>
      </c>
      <c r="I9" s="4">
        <f>'[1]Fe Speciation'!T10</f>
        <v>0.95286670156131859</v>
      </c>
      <c r="J9" s="4">
        <f>'[1]Trace metals'!K11</f>
        <v>4.2720936349289849</v>
      </c>
      <c r="K9" s="4">
        <f>'[1]Trace metals'!Q11</f>
        <v>704.23461336138871</v>
      </c>
      <c r="L9" s="4">
        <f>'[1]Trace metals'!R11</f>
        <v>2.208927197167923</v>
      </c>
      <c r="M9" s="4">
        <f>'[1]Trace metals'!S11</f>
        <v>10.382693319305627</v>
      </c>
      <c r="N9" s="4">
        <f>'[1]Trace metals'!AD11</f>
        <v>2.43035247037094</v>
      </c>
      <c r="O9" s="4">
        <f>'[1]Trace metals'!W11</f>
        <v>39.498947922146236</v>
      </c>
      <c r="P9" s="4">
        <f>'[1]Trace metals'!X11</f>
        <v>49.55751885485607</v>
      </c>
      <c r="Q9" s="4">
        <f t="shared" si="0"/>
        <v>6.436561285988275</v>
      </c>
      <c r="R9" s="4">
        <f>'[1]Trace metals'!N11</f>
        <v>1536.0336664913204</v>
      </c>
      <c r="S9" s="4">
        <f>'[1]Trace metals'!O11</f>
        <v>48.179775280898873</v>
      </c>
      <c r="T9" s="4">
        <f>'[1]Trace metals'!AA11</f>
        <v>8.1601788532351396</v>
      </c>
      <c r="U9" s="6" t="s">
        <v>25</v>
      </c>
      <c r="V9" s="6" t="s">
        <v>25</v>
      </c>
      <c r="W9" s="6" t="s">
        <v>25</v>
      </c>
      <c r="X9" s="13" t="s">
        <v>24</v>
      </c>
    </row>
    <row r="10" spans="1:24" ht="19.95" customHeight="1" x14ac:dyDescent="0.3">
      <c r="A10" s="11">
        <v>474390</v>
      </c>
      <c r="B10" s="11">
        <v>12.9</v>
      </c>
      <c r="C10" s="5">
        <f>'[1]C org'!C23</f>
        <v>-30.597309095177366</v>
      </c>
      <c r="D10" s="5">
        <f>'[1]C org'!K23</f>
        <v>9.3567197524355805</v>
      </c>
      <c r="E10" s="5">
        <f>'[1]C org'!I23</f>
        <v>10.537805120063446</v>
      </c>
      <c r="F10" s="4">
        <v>-13.068271599999999</v>
      </c>
      <c r="G10" s="4">
        <f>[1]Sulfur!I10</f>
        <v>4.5313720273598754</v>
      </c>
      <c r="H10" s="4">
        <f>'[1]Fe Speciation'!S11</f>
        <v>0.43871103733571959</v>
      </c>
      <c r="I10" s="4">
        <f>'[1]Fe Speciation'!T11</f>
        <v>0.96046128821705534</v>
      </c>
      <c r="J10" s="4">
        <f>'[1]Trace metals'!K12</f>
        <v>8.0748526018969482</v>
      </c>
      <c r="K10" s="4">
        <f>'[1]Trace metals'!Q12</f>
        <v>427.83901563701608</v>
      </c>
      <c r="L10" s="4">
        <f>'[1]Trace metals'!R12</f>
        <v>0.70998730158730139</v>
      </c>
      <c r="M10" s="4">
        <f>'[1]Trace metals'!S12</f>
        <v>3.8861830299923095</v>
      </c>
      <c r="N10" s="4">
        <f>'[1]Trace metals'!AD12</f>
        <v>0.48126984126984135</v>
      </c>
      <c r="O10" s="4">
        <f>'[1]Trace metals'!W12</f>
        <v>67.931299666752125</v>
      </c>
      <c r="P10" s="4">
        <f>'[1]Trace metals'!X12</f>
        <v>45.092063492063495</v>
      </c>
      <c r="Q10" s="4">
        <f t="shared" si="0"/>
        <v>7.2601618370657537</v>
      </c>
      <c r="R10" s="4">
        <f>'[1]Trace metals'!N12</f>
        <v>2046.9110484491157</v>
      </c>
      <c r="S10" s="4">
        <f>'[1]Trace metals'!O12</f>
        <v>33.967936507936507</v>
      </c>
      <c r="T10" s="4">
        <f>'[1]Trace metals'!AA12</f>
        <v>5.6312483978467061</v>
      </c>
      <c r="U10" s="6" t="s">
        <v>25</v>
      </c>
      <c r="V10" s="6" t="s">
        <v>25</v>
      </c>
      <c r="W10" s="6" t="s">
        <v>25</v>
      </c>
      <c r="X10" s="13" t="s">
        <v>24</v>
      </c>
    </row>
    <row r="11" spans="1:24" ht="19.95" customHeight="1" x14ac:dyDescent="0.3">
      <c r="A11" s="11">
        <v>474392</v>
      </c>
      <c r="B11" s="11">
        <v>13.4</v>
      </c>
      <c r="C11" s="3">
        <f>'[1]C org'!C25</f>
        <v>-29.773099895177324</v>
      </c>
      <c r="D11" s="3">
        <f>'[1]C org'!K25</f>
        <v>8.8291126002643718</v>
      </c>
      <c r="E11" s="3">
        <f>'[1]C org'!I25</f>
        <v>10.371487837073468</v>
      </c>
      <c r="F11" s="4">
        <v>-11.4857624</v>
      </c>
      <c r="G11" s="4">
        <f>[1]Sulfur!I11</f>
        <v>3.0941832764319352</v>
      </c>
      <c r="H11" s="4">
        <f>'[1]Fe Speciation'!S12</f>
        <v>0.29365561387911809</v>
      </c>
      <c r="I11" s="4">
        <f>'[1]Fe Speciation'!T12</f>
        <v>0.96054555411756048</v>
      </c>
      <c r="J11" s="4">
        <f>'[1]Trace metals'!K13</f>
        <v>8.9435226061805455</v>
      </c>
      <c r="K11" s="4">
        <f>'[1]Trace metals'!Q13</f>
        <v>391.23154209164255</v>
      </c>
      <c r="L11" s="4">
        <f>'[1]Trace metals'!R13</f>
        <v>0.58617872340425514</v>
      </c>
      <c r="M11" s="4">
        <f>'[1]Trace metals'!S13</f>
        <v>3.9640736794032581</v>
      </c>
      <c r="N11" s="4">
        <f>'[1]Trace metals'!AD13</f>
        <v>0.44323404255319149</v>
      </c>
      <c r="O11" s="4">
        <f>'[1]Trace metals'!W13</f>
        <v>75.818237174608015</v>
      </c>
      <c r="P11" s="4">
        <f>'[1]Trace metals'!X13</f>
        <v>45.439114893617017</v>
      </c>
      <c r="Q11" s="4">
        <f t="shared" si="0"/>
        <v>8.5872998349050143</v>
      </c>
      <c r="R11" s="4">
        <f>'[1]Trace metals'!N13</f>
        <v>1365.5046430202467</v>
      </c>
      <c r="S11" s="4">
        <f>'[1]Trace metals'!O13</f>
        <v>20.459234042553188</v>
      </c>
      <c r="T11" s="4">
        <f>'[1]Trace metals'!AA13</f>
        <v>4.940630232912163</v>
      </c>
      <c r="U11" s="6" t="s">
        <v>25</v>
      </c>
      <c r="V11" s="6" t="s">
        <v>25</v>
      </c>
      <c r="W11" s="6" t="s">
        <v>25</v>
      </c>
      <c r="X11" s="13" t="s">
        <v>24</v>
      </c>
    </row>
    <row r="12" spans="1:24" ht="19.95" customHeight="1" x14ac:dyDescent="0.3">
      <c r="A12" s="11">
        <v>674251</v>
      </c>
      <c r="B12" s="11">
        <v>14.2</v>
      </c>
      <c r="C12" s="3">
        <f>'[1]C org'!C27</f>
        <v>-30.112879895177343</v>
      </c>
      <c r="D12" s="3">
        <f>'[1]C org'!K27</f>
        <v>9.8365731220807859</v>
      </c>
      <c r="E12" s="3">
        <f>'[1]C org'!I27</f>
        <v>6.3885511177626695</v>
      </c>
      <c r="F12" s="4">
        <v>-13.614550799999996</v>
      </c>
      <c r="G12" s="4">
        <f>[1]Sulfur!I12</f>
        <v>3.5162668523424507</v>
      </c>
      <c r="H12" s="4">
        <f>'[1]Fe Speciation'!S13</f>
        <v>0.40150189493603416</v>
      </c>
      <c r="I12" s="4">
        <f>'[1]Fe Speciation'!T13</f>
        <v>0.96406431364304035</v>
      </c>
      <c r="J12" s="4">
        <f>'[1]Trace metals'!K14</f>
        <v>7.2971155283216271</v>
      </c>
      <c r="K12" s="4">
        <f>'[1]Trace metals'!Q14</f>
        <v>364.96786728441191</v>
      </c>
      <c r="L12" s="4">
        <f>'[1]Trace metals'!R14</f>
        <v>0.67020583717357884</v>
      </c>
      <c r="M12" s="4">
        <f>'[1]Trace metals'!S14</f>
        <v>3.2827678971753098</v>
      </c>
      <c r="N12" s="4">
        <f>'[1]Trace metals'!AD14</f>
        <v>0.44987199180747556</v>
      </c>
      <c r="O12" s="4">
        <f>'[1]Trace metals'!W14</f>
        <v>152.74248991182188</v>
      </c>
      <c r="P12" s="4">
        <f>'[1]Trace metals'!X14</f>
        <v>112.19498207885302</v>
      </c>
      <c r="Q12" s="4">
        <f t="shared" si="0"/>
        <v>15.528018550378182</v>
      </c>
      <c r="R12" s="4">
        <f>'[1]Trace metals'!N14</f>
        <v>2233.5973696009564</v>
      </c>
      <c r="S12" s="4">
        <f>'[1]Trace metals'!O14</f>
        <v>41.016487455197122</v>
      </c>
      <c r="T12" s="4">
        <f>'[1]Trace metals'!AA14</f>
        <v>6.673890300403527</v>
      </c>
      <c r="U12" s="11">
        <v>43.75</v>
      </c>
      <c r="V12" s="5">
        <v>-2.6518858316875242</v>
      </c>
      <c r="W12" s="5">
        <v>0.3</v>
      </c>
      <c r="X12" s="13" t="s">
        <v>24</v>
      </c>
    </row>
    <row r="13" spans="1:24" ht="19.95" customHeight="1" x14ac:dyDescent="0.3">
      <c r="A13" s="11">
        <v>674253</v>
      </c>
      <c r="B13" s="11">
        <v>14.7</v>
      </c>
      <c r="C13" s="3">
        <f>'[1]C org'!C30</f>
        <v>-31.073971895177351</v>
      </c>
      <c r="D13" s="3">
        <f>'[1]C org'!K30</f>
        <v>12.300604816316755</v>
      </c>
      <c r="E13" s="3">
        <f>'[1]C org'!I30</f>
        <v>4.8530144494270244</v>
      </c>
      <c r="F13" s="4">
        <v>-11.567598</v>
      </c>
      <c r="G13" s="4">
        <f>[1]Sulfur!I13</f>
        <v>3.1511695673921984</v>
      </c>
      <c r="H13" s="4">
        <f>'[1]Fe Speciation'!S14</f>
        <v>0.30937069926966332</v>
      </c>
      <c r="I13" s="4">
        <f>'[1]Fe Speciation'!T14</f>
        <v>0.9483903948970509</v>
      </c>
      <c r="J13" s="4">
        <f>'[1]Trace metals'!K15</f>
        <v>8.4693997415717117</v>
      </c>
      <c r="K13" s="4">
        <f>'[1]Trace metals'!Q15</f>
        <v>335.66310348878187</v>
      </c>
      <c r="L13" s="4">
        <f>'[1]Trace metals'!R15</f>
        <v>0.53107489597780844</v>
      </c>
      <c r="M13" s="4">
        <f>'[1]Trace metals'!S15</f>
        <v>3.8811229883707274</v>
      </c>
      <c r="N13" s="4">
        <f>'[1]Trace metals'!AD15</f>
        <v>0.45825242718446618</v>
      </c>
      <c r="O13" s="4">
        <f>'[1]Trace metals'!W15</f>
        <v>199.34218254434393</v>
      </c>
      <c r="P13" s="4">
        <f>'[1]Trace metals'!X15</f>
        <v>126.15700416088762</v>
      </c>
      <c r="Q13" s="4">
        <f t="shared" si="0"/>
        <v>16.205884630966803</v>
      </c>
      <c r="R13" s="4">
        <f>'[1]Trace metals'!N15</f>
        <v>1777.2818042993067</v>
      </c>
      <c r="S13" s="4">
        <f>'[1]Trace metals'!O15</f>
        <v>28.119556171983348</v>
      </c>
      <c r="T13" s="4">
        <f>'[1]Trace metals'!AA15</f>
        <v>6.7132620697756362</v>
      </c>
      <c r="U13" s="6" t="s">
        <v>25</v>
      </c>
      <c r="V13" s="6" t="s">
        <v>25</v>
      </c>
      <c r="W13" s="6" t="s">
        <v>25</v>
      </c>
      <c r="X13" s="13" t="s">
        <v>24</v>
      </c>
    </row>
    <row r="14" spans="1:24" ht="19.95" customHeight="1" x14ac:dyDescent="0.3">
      <c r="A14" s="11">
        <v>674255</v>
      </c>
      <c r="B14" s="11">
        <v>15.3</v>
      </c>
      <c r="C14" s="3">
        <f>'[1]C org'!C32</f>
        <v>-30.170157095177387</v>
      </c>
      <c r="D14" s="3">
        <f>'[1]C org'!K32</f>
        <v>10.806318787728742</v>
      </c>
      <c r="E14" s="3">
        <f>'[1]C org'!I32</f>
        <v>3.8842493688095669</v>
      </c>
      <c r="F14" s="4">
        <v>-12.283925199999999</v>
      </c>
      <c r="G14" s="4">
        <f>[1]Sulfur!I14</f>
        <v>1.7317277865023371</v>
      </c>
      <c r="H14" s="4">
        <f>'[1]Fe Speciation'!S15</f>
        <v>0.21087005254740132</v>
      </c>
      <c r="I14" s="4">
        <f>'[1]Fe Speciation'!T15</f>
        <v>0.87213681780650421</v>
      </c>
      <c r="J14" s="4">
        <f>'[1]Trace metals'!K16</f>
        <v>8.3405358686257554</v>
      </c>
      <c r="K14" s="4">
        <f>'[1]Trace metals'!Q16</f>
        <v>285.60933448573894</v>
      </c>
      <c r="L14" s="4">
        <f>'[1]Trace metals'!R16</f>
        <v>0.45886321243523298</v>
      </c>
      <c r="M14" s="4">
        <f>'[1]Trace metals'!S16</f>
        <v>3.4027657735522903</v>
      </c>
      <c r="N14" s="4">
        <f>'[1]Trace metals'!AD16</f>
        <v>0.40797927461139899</v>
      </c>
      <c r="O14" s="4">
        <f>'[1]Trace metals'!W16</f>
        <v>110.84701815038893</v>
      </c>
      <c r="P14" s="4">
        <f>'[1]Trace metals'!X16</f>
        <v>71.235233160621746</v>
      </c>
      <c r="Q14" s="4">
        <f t="shared" si="0"/>
        <v>10.257611340900171</v>
      </c>
      <c r="R14" s="4">
        <f>'[1]Trace metals'!N16</f>
        <v>2648.228176318064</v>
      </c>
      <c r="S14" s="4">
        <f>'[1]Trace metals'!O16</f>
        <v>42.546735751295337</v>
      </c>
      <c r="T14" s="4">
        <f>'[1]Trace metals'!AA16</f>
        <v>5.9896283491789113</v>
      </c>
      <c r="U14" s="6" t="s">
        <v>25</v>
      </c>
      <c r="V14" s="6" t="s">
        <v>25</v>
      </c>
      <c r="W14" s="6" t="s">
        <v>25</v>
      </c>
      <c r="X14" s="13" t="s">
        <v>24</v>
      </c>
    </row>
    <row r="15" spans="1:24" ht="19.95" customHeight="1" x14ac:dyDescent="0.3">
      <c r="A15" s="11">
        <v>674257</v>
      </c>
      <c r="B15" s="11">
        <v>15.85</v>
      </c>
      <c r="C15" s="5">
        <f>'[1]C org'!C34</f>
        <v>-30.03141321189878</v>
      </c>
      <c r="D15" s="5">
        <f>'[1]C org'!K34</f>
        <v>10.455513408704318</v>
      </c>
      <c r="E15" s="5">
        <f>'[1]C org'!I34</f>
        <v>5.717226536913981</v>
      </c>
      <c r="F15" s="4">
        <v>-11.746148399999999</v>
      </c>
      <c r="G15" s="4">
        <f>[1]Sulfur!I15</f>
        <v>2.6851510955321931</v>
      </c>
      <c r="H15" s="4">
        <f>'[1]Fe Speciation'!S16</f>
        <v>0.33067678279235901</v>
      </c>
      <c r="I15" s="4">
        <f>'[1]Fe Speciation'!T16</f>
        <v>0.86432803973151229</v>
      </c>
      <c r="J15" s="4">
        <f>'[1]Trace metals'!K17</f>
        <v>8.8447956953085569</v>
      </c>
      <c r="K15" s="4">
        <f>'[1]Trace metals'!Q17</f>
        <v>422.65007566840427</v>
      </c>
      <c r="L15" s="4">
        <f>'[1]Trace metals'!R17</f>
        <v>0.6403212927756653</v>
      </c>
      <c r="M15" s="4">
        <f>'[1]Trace metals'!S17</f>
        <v>3.3949890701193879</v>
      </c>
      <c r="N15" s="4">
        <f>'[1]Trace metals'!AD17</f>
        <v>0.38384030418250958</v>
      </c>
      <c r="O15" s="4">
        <f>'[1]Trace metals'!W17</f>
        <v>110.39179418194047</v>
      </c>
      <c r="P15" s="4">
        <f>'[1]Trace metals'!X17</f>
        <v>66.898098859315581</v>
      </c>
      <c r="Q15" s="4">
        <f t="shared" si="0"/>
        <v>10.558237540974144</v>
      </c>
      <c r="R15" s="4">
        <f>'[1]Trace metals'!N17</f>
        <v>3142.7610559946193</v>
      </c>
      <c r="S15" s="4">
        <f>'[1]Trace metals'!O17</f>
        <v>47.613307984790879</v>
      </c>
      <c r="T15" s="4">
        <f>'[1]Trace metals'!AA17</f>
        <v>6.0803766605010923</v>
      </c>
      <c r="U15" s="6" t="s">
        <v>25</v>
      </c>
      <c r="V15" s="6" t="s">
        <v>25</v>
      </c>
      <c r="W15" s="6" t="s">
        <v>25</v>
      </c>
      <c r="X15" s="13" t="s">
        <v>24</v>
      </c>
    </row>
    <row r="16" spans="1:24" ht="19.95" customHeight="1" x14ac:dyDescent="0.3">
      <c r="A16" s="11">
        <v>674259</v>
      </c>
      <c r="B16" s="11">
        <v>16.3</v>
      </c>
      <c r="C16" s="5">
        <f>'[1]C org'!C36</f>
        <v>-30.199281095177412</v>
      </c>
      <c r="D16" s="5">
        <f>'[1]C org'!K36</f>
        <v>9.5907233171494628</v>
      </c>
      <c r="E16" s="5">
        <f>'[1]C org'!I36</f>
        <v>5.9932982288175936</v>
      </c>
      <c r="F16" s="4">
        <v>-13.162860800000001</v>
      </c>
      <c r="G16" s="4">
        <f>[1]Sulfur!I16</f>
        <v>0.58715710025345147</v>
      </c>
      <c r="H16" s="4">
        <f>'[1]Fe Speciation'!S17</f>
        <v>0.2046143037536127</v>
      </c>
      <c r="I16" s="4">
        <f>'[1]Fe Speciation'!T17</f>
        <v>0.32555448827578737</v>
      </c>
      <c r="J16" s="4">
        <f>'[1]Trace metals'!K18</f>
        <v>8.0778301886792452</v>
      </c>
      <c r="K16" s="4">
        <f>'[1]Trace metals'!Q18</f>
        <v>340.47431865828099</v>
      </c>
      <c r="L16" s="4">
        <f>'[1]Trace metals'!R18</f>
        <v>0.56479967558799671</v>
      </c>
      <c r="M16" s="4">
        <f>'[1]Trace metals'!S18</f>
        <v>3.1852725366876311</v>
      </c>
      <c r="N16" s="4">
        <f>'[1]Trace metals'!AD18</f>
        <v>0.39432278994322789</v>
      </c>
      <c r="O16" s="4">
        <f>'[1]Trace metals'!W18</f>
        <v>122.05188679245282</v>
      </c>
      <c r="P16" s="4">
        <f>'[1]Trace metals'!X18</f>
        <v>80.986861313868587</v>
      </c>
      <c r="Q16" s="4">
        <f t="shared" si="0"/>
        <v>12.726035644695134</v>
      </c>
      <c r="R16" s="4">
        <f>'[1]Trace metals'!N18</f>
        <v>2106.2631027253669</v>
      </c>
      <c r="S16" s="4">
        <f>'[1]Trace metals'!O18</f>
        <v>34.939983779399832</v>
      </c>
      <c r="T16" s="4">
        <f>'[1]Trace metals'!AA18</f>
        <v>6.1871069182389933</v>
      </c>
      <c r="U16" s="6" t="s">
        <v>25</v>
      </c>
      <c r="V16" s="6" t="s">
        <v>25</v>
      </c>
      <c r="W16" s="6" t="s">
        <v>25</v>
      </c>
      <c r="X16" s="13" t="s">
        <v>24</v>
      </c>
    </row>
    <row r="17" spans="1:24" ht="19.95" customHeight="1" x14ac:dyDescent="0.3">
      <c r="A17" s="11">
        <v>674261</v>
      </c>
      <c r="B17" s="11">
        <v>16.8</v>
      </c>
      <c r="C17" s="5">
        <f>'[1]C org'!C39</f>
        <v>-30.112879895177343</v>
      </c>
      <c r="D17" s="5">
        <f>'[1]C org'!K39</f>
        <v>11.42598777156031</v>
      </c>
      <c r="E17" s="5">
        <f>'[1]C org'!I39</f>
        <v>3.301858423046955</v>
      </c>
      <c r="F17" s="4">
        <v>-9.2400660000000006</v>
      </c>
      <c r="G17" s="4">
        <f>[1]Sulfur!I17</f>
        <v>2.0600905771133431</v>
      </c>
      <c r="H17" s="4">
        <f>'[1]Fe Speciation'!S18</f>
        <v>0.31427584201156816</v>
      </c>
      <c r="I17" s="4">
        <f>'[1]Fe Speciation'!T18</f>
        <v>0.84179153535985562</v>
      </c>
      <c r="J17" s="4">
        <f>'[1]Trace metals'!K19</f>
        <v>8.2976142337242216</v>
      </c>
      <c r="K17" s="4">
        <f>'[1]Trace metals'!Q19</f>
        <v>270.27901334411649</v>
      </c>
      <c r="L17" s="4">
        <f>'[1]Trace metals'!R19</f>
        <v>0.43647953216374263</v>
      </c>
      <c r="M17" s="4">
        <f>'[1]Trace metals'!S19</f>
        <v>2.8139911039223615</v>
      </c>
      <c r="N17" s="4">
        <f>'[1]Trace metals'!AD19</f>
        <v>0.33913255360623784</v>
      </c>
      <c r="O17" s="4">
        <f>'[1]Trace metals'!W19</f>
        <v>62.434290335624752</v>
      </c>
      <c r="P17" s="4">
        <f>'[1]Trace metals'!X19</f>
        <v>40.330604288499025</v>
      </c>
      <c r="Q17" s="4">
        <f t="shared" si="0"/>
        <v>5.4642357040697975</v>
      </c>
      <c r="R17" s="4">
        <f>'[1]Trace metals'!N19</f>
        <v>3322.2806308127779</v>
      </c>
      <c r="S17" s="4">
        <f>'[1]Trace metals'!O19</f>
        <v>53.652241715399597</v>
      </c>
      <c r="T17" s="4">
        <f>'[1]Trace metals'!AA19</f>
        <v>4.6016983420946218</v>
      </c>
      <c r="U17" s="11">
        <v>16.27</v>
      </c>
      <c r="V17" s="5">
        <v>-2.6401286347269535</v>
      </c>
      <c r="W17" s="5">
        <v>0.51396127556302251</v>
      </c>
      <c r="X17" s="13" t="s">
        <v>24</v>
      </c>
    </row>
    <row r="18" spans="1:24" ht="19.95" customHeight="1" x14ac:dyDescent="0.3">
      <c r="A18" s="11">
        <v>674263</v>
      </c>
      <c r="B18" s="11">
        <v>17.3</v>
      </c>
      <c r="C18" s="5">
        <f>'[1]C org'!C41</f>
        <v>-30.581776295177406</v>
      </c>
      <c r="D18" s="5">
        <f>'[1]C org'!K41</f>
        <v>10.43109194190238</v>
      </c>
      <c r="E18" s="5">
        <f>'[1]C org'!I41</f>
        <v>4.3558941302862451</v>
      </c>
      <c r="F18" s="4">
        <v>-5.0951459999999997</v>
      </c>
      <c r="G18" s="4">
        <f>[1]Sulfur!I18</f>
        <v>1.3105485857095793</v>
      </c>
      <c r="H18" s="4">
        <f>'[1]Fe Speciation'!S19</f>
        <v>0.16924532760584909</v>
      </c>
      <c r="I18" s="4">
        <f>'[1]Fe Speciation'!T19</f>
        <v>0.84772061608363136</v>
      </c>
      <c r="J18" s="4">
        <f>'[1]Trace metals'!K20</f>
        <v>8.8396047929367239</v>
      </c>
      <c r="K18" s="4">
        <f>'[1]Trace metals'!Q20</f>
        <v>322.57725457220937</v>
      </c>
      <c r="L18" s="4">
        <f>'[1]Trace metals'!R20</f>
        <v>0.48899643281807365</v>
      </c>
      <c r="M18" s="4">
        <f>'[1]Trace metals'!S20</f>
        <v>3.3009249527012821</v>
      </c>
      <c r="N18" s="4">
        <f>'[1]Trace metals'!AD20</f>
        <v>0.37342449464922711</v>
      </c>
      <c r="O18" s="4">
        <f>'[1]Trace metals'!W20</f>
        <v>74.311540887113722</v>
      </c>
      <c r="P18" s="4">
        <f>'[1]Trace metals'!X20</f>
        <v>45.059690844233046</v>
      </c>
      <c r="Q18" s="4">
        <f t="shared" si="0"/>
        <v>7.1240423630626228</v>
      </c>
      <c r="R18" s="4">
        <f>'[1]Trace metals'!N20</f>
        <v>3195.291149884381</v>
      </c>
      <c r="S18" s="4">
        <f>'[1]Trace metals'!O20</f>
        <v>48.437574316290124</v>
      </c>
      <c r="T18" s="4">
        <f>'[1]Trace metals'!AA20</f>
        <v>4.8029220096699596</v>
      </c>
      <c r="U18" s="6" t="s">
        <v>25</v>
      </c>
      <c r="V18" s="6" t="s">
        <v>25</v>
      </c>
      <c r="W18" s="6" t="s">
        <v>25</v>
      </c>
      <c r="X18" s="13" t="s">
        <v>24</v>
      </c>
    </row>
    <row r="19" spans="1:24" ht="19.95" customHeight="1" x14ac:dyDescent="0.3">
      <c r="A19" s="11">
        <v>674265</v>
      </c>
      <c r="B19" s="11">
        <v>17.8</v>
      </c>
      <c r="C19" s="5">
        <f>'[1]C org'!C44</f>
        <v>-30.221690011898772</v>
      </c>
      <c r="D19" s="5">
        <f>'[1]C org'!K44</f>
        <v>11.229767914382631</v>
      </c>
      <c r="E19" s="5">
        <f>'[1]C org'!I44</f>
        <v>3.7702329253848976</v>
      </c>
      <c r="F19" s="4">
        <v>-8.7958155999999992</v>
      </c>
      <c r="G19" s="4">
        <f>[1]Sulfur!I19</f>
        <v>3.7115364564447537</v>
      </c>
      <c r="H19" s="4">
        <f>'[1]Fe Speciation'!S20</f>
        <v>0.43170597921168702</v>
      </c>
      <c r="I19" s="4">
        <f>'[1]Fe Speciation'!T20</f>
        <v>0.95683005553283351</v>
      </c>
      <c r="J19" s="4">
        <f>'[1]Trace metals'!K21</f>
        <v>8.8434006273626622</v>
      </c>
      <c r="K19" s="4">
        <f>'[1]Trace metals'!Q21</f>
        <v>267.63452103273545</v>
      </c>
      <c r="L19" s="4">
        <f>'[1]Trace metals'!R21</f>
        <v>0.40553433378808534</v>
      </c>
      <c r="M19" s="4">
        <f>'[1]Trace metals'!S21</f>
        <v>3.2470039411244267</v>
      </c>
      <c r="N19" s="4">
        <f>'[1]Trace metals'!AD21</f>
        <v>0.36716689404274677</v>
      </c>
      <c r="O19" s="4">
        <f>'[1]Trace metals'!W21</f>
        <v>109.78846617871794</v>
      </c>
      <c r="P19" s="4">
        <f>'[1]Trace metals'!X21</f>
        <v>66.542974079126864</v>
      </c>
      <c r="Q19" s="4">
        <f t="shared" si="0"/>
        <v>9.7765570059649516</v>
      </c>
      <c r="R19" s="4">
        <f>'[1]Trace metals'!N21</f>
        <v>3585.6189173972489</v>
      </c>
      <c r="S19" s="4">
        <f>'[1]Trace metals'!O21</f>
        <v>54.331241473396979</v>
      </c>
      <c r="T19" s="4">
        <f>'[1]Trace metals'!AA21</f>
        <v>5.8272339741011825</v>
      </c>
      <c r="U19" s="11">
        <v>26.55</v>
      </c>
      <c r="V19" s="5">
        <v>-2.7061593637470698</v>
      </c>
      <c r="W19" s="5">
        <v>0.3</v>
      </c>
      <c r="X19" s="13" t="s">
        <v>24</v>
      </c>
    </row>
    <row r="20" spans="1:24" ht="19.95" customHeight="1" x14ac:dyDescent="0.3">
      <c r="A20" s="11">
        <v>674267</v>
      </c>
      <c r="B20" s="11">
        <v>18.3</v>
      </c>
      <c r="C20" s="3">
        <f>'[1]C org'!C46</f>
        <v>-30.441090811898789</v>
      </c>
      <c r="D20" s="3">
        <f>'[1]C org'!K46</f>
        <v>12.370713747066659</v>
      </c>
      <c r="E20" s="3">
        <f>'[1]C org'!I46</f>
        <v>6.8617072466556666</v>
      </c>
      <c r="F20" s="4">
        <v>-10.954362399999999</v>
      </c>
      <c r="G20" s="4">
        <f>[1]Sulfur!I20</f>
        <v>1.6328096279228976</v>
      </c>
      <c r="H20" s="4">
        <f>'[1]Fe Speciation'!S21</f>
        <v>0.20817986452394205</v>
      </c>
      <c r="I20" s="4">
        <f>'[1]Fe Speciation'!T21</f>
        <v>0.92543131917873789</v>
      </c>
      <c r="J20" s="4">
        <f>'[1]Trace metals'!K22</f>
        <v>8.3440514469453397</v>
      </c>
      <c r="K20" s="4">
        <f>'[1]Trace metals'!Q22</f>
        <v>387.62057877813504</v>
      </c>
      <c r="L20" s="4">
        <f>'[1]Trace metals'!R22</f>
        <v>0.62249325626204222</v>
      </c>
      <c r="M20" s="4">
        <f>'[1]Trace metals'!S22</f>
        <v>3.0627009646302255</v>
      </c>
      <c r="N20" s="4">
        <f>'[1]Trace metals'!AD22</f>
        <v>0.36705202312138724</v>
      </c>
      <c r="O20" s="4">
        <f>'[1]Trace metals'!W22</f>
        <v>133.68167202572346</v>
      </c>
      <c r="P20" s="4">
        <f>'[1]Trace metals'!X22</f>
        <v>85.873603082851602</v>
      </c>
      <c r="Q20" s="4">
        <f t="shared" si="0"/>
        <v>10.806302268324819</v>
      </c>
      <c r="R20" s="4">
        <f>'[1]Trace metals'!N22</f>
        <v>3118.971061093248</v>
      </c>
      <c r="S20" s="4">
        <f>'[1]Trace metals'!O22</f>
        <v>50.088631984585739</v>
      </c>
      <c r="T20" s="4">
        <f>'[1]Trace metals'!AA22</f>
        <v>6.131832797427653</v>
      </c>
      <c r="U20" s="11">
        <v>22.58</v>
      </c>
      <c r="V20" s="5">
        <v>-1.8451514855845077</v>
      </c>
      <c r="W20" s="5">
        <v>0.5</v>
      </c>
      <c r="X20" s="13" t="s">
        <v>24</v>
      </c>
    </row>
    <row r="21" spans="1:24" ht="19.95" customHeight="1" x14ac:dyDescent="0.3">
      <c r="A21" s="11">
        <v>674269</v>
      </c>
      <c r="B21" s="11">
        <v>18.8</v>
      </c>
      <c r="C21" s="3">
        <f>'[1]C org'!C51</f>
        <v>-30.216836011898863</v>
      </c>
      <c r="D21" s="3">
        <f>'[1]C org'!K51</f>
        <v>10.123164819768148</v>
      </c>
      <c r="E21" s="3">
        <f>'[1]C org'!I51</f>
        <v>7.5510780529141677</v>
      </c>
      <c r="F21" s="4">
        <v>-13.746338000000002</v>
      </c>
      <c r="G21" s="4">
        <f>[1]Sulfur!I21</f>
        <v>3.2915193516992338</v>
      </c>
      <c r="H21" s="4">
        <f>'[1]Fe Speciation'!S22</f>
        <v>0.36716126993194603</v>
      </c>
      <c r="I21" s="4">
        <f>'[1]Fe Speciation'!T22</f>
        <v>0.95955718081363628</v>
      </c>
      <c r="J21" s="4">
        <f>'[1]Trace metals'!K24</f>
        <v>8.5559360730593621</v>
      </c>
      <c r="K21" s="4">
        <f>'[1]Trace metals'!Q24</f>
        <v>322.4885844748859</v>
      </c>
      <c r="L21" s="4">
        <f>'[1]Trace metals'!R24</f>
        <v>0.50507004669779842</v>
      </c>
      <c r="M21" s="4">
        <f>'[1]Trace metals'!S24</f>
        <v>3.3761415525114158</v>
      </c>
      <c r="N21" s="4">
        <f>'[1]Trace metals'!AD24</f>
        <v>0.39459639759839887</v>
      </c>
      <c r="O21" s="4">
        <f>'[1]Trace metals'!W24</f>
        <v>87.842465753424648</v>
      </c>
      <c r="P21" s="4">
        <f>'[1]Trace metals'!X24</f>
        <v>55.030286857905239</v>
      </c>
      <c r="Q21" s="4">
        <f t="shared" si="0"/>
        <v>8.6773718809644471</v>
      </c>
      <c r="R21" s="4">
        <f>'[1]Trace metals'!N24</f>
        <v>3478.3105022831055</v>
      </c>
      <c r="S21" s="4">
        <f>'[1]Trace metals'!O24</f>
        <v>54.476050700466978</v>
      </c>
      <c r="T21" s="4">
        <f>'[1]Trace metals'!AA24</f>
        <v>6.6894977168949783</v>
      </c>
      <c r="U21" s="11">
        <v>42.51</v>
      </c>
      <c r="V21" s="5">
        <v>-2.1076500698631673</v>
      </c>
      <c r="W21" s="5">
        <v>0.3</v>
      </c>
      <c r="X21" s="13" t="s">
        <v>24</v>
      </c>
    </row>
    <row r="22" spans="1:24" ht="19.95" customHeight="1" x14ac:dyDescent="0.3">
      <c r="A22" s="11">
        <v>674271</v>
      </c>
      <c r="B22" s="11">
        <v>19.2</v>
      </c>
      <c r="C22" s="5">
        <f>'[1]C org'!C54</f>
        <v>-29.267313095177428</v>
      </c>
      <c r="D22" s="5">
        <f>'[1]C org'!K54</f>
        <v>7.5926054392814102</v>
      </c>
      <c r="E22" s="5">
        <f>'[1]C org'!I54</f>
        <v>5.1458785761494772</v>
      </c>
      <c r="F22" s="4">
        <v>-11.391173199999999</v>
      </c>
      <c r="G22" s="4">
        <f>[1]Sulfur!I22</f>
        <v>3.2047439050467537</v>
      </c>
      <c r="H22" s="4">
        <f>'[1]Fe Speciation'!S23</f>
        <v>0.28264605343118909</v>
      </c>
      <c r="I22" s="4">
        <f>'[1]Fe Speciation'!T23</f>
        <v>0.90160052561066817</v>
      </c>
      <c r="J22" s="4">
        <f>'[1]Trace metals'!K25</f>
        <v>8.5535494460402131</v>
      </c>
      <c r="K22" s="4">
        <f>'[1]Trace metals'!Q25</f>
        <v>393.72178908494044</v>
      </c>
      <c r="L22" s="4">
        <f>'[1]Trace metals'!R25</f>
        <v>0.61680498920604443</v>
      </c>
      <c r="M22" s="4">
        <f>'[1]Trace metals'!S25</f>
        <v>4.5445219532211745</v>
      </c>
      <c r="N22" s="4">
        <f>'[1]Trace metals'!AD25</f>
        <v>0.53130247061645486</v>
      </c>
      <c r="O22" s="4">
        <f>'[1]Trace metals'!W25</f>
        <v>185.88428395568323</v>
      </c>
      <c r="P22" s="4">
        <f>'[1]Trace metals'!X25</f>
        <v>116.48260973854642</v>
      </c>
      <c r="Q22" s="4">
        <f t="shared" si="0"/>
        <v>24.482278901783147</v>
      </c>
      <c r="R22" s="4">
        <f>'[1]Trace metals'!N25</f>
        <v>816.8855149774314</v>
      </c>
      <c r="S22" s="4">
        <f>'[1]Trace metals'!O25</f>
        <v>12.797337491005038</v>
      </c>
      <c r="T22" s="4">
        <f>'[1]Trace metals'!AA25</f>
        <v>7.6107919573245786</v>
      </c>
      <c r="U22" s="11">
        <v>27.94</v>
      </c>
      <c r="V22" s="5">
        <v>-2.7517902616732237</v>
      </c>
      <c r="W22" s="5">
        <v>0.3</v>
      </c>
      <c r="X22" s="12" t="s">
        <v>26</v>
      </c>
    </row>
    <row r="23" spans="1:24" ht="19.95" customHeight="1" x14ac:dyDescent="0.3">
      <c r="A23" s="11">
        <v>674273</v>
      </c>
      <c r="B23" s="11">
        <v>19.649999999999999</v>
      </c>
      <c r="C23" s="5">
        <f>'[1]C org'!C58</f>
        <v>-29.876004695177357</v>
      </c>
      <c r="D23" s="5">
        <f>'[1]C org'!K58</f>
        <v>11.359994880805596</v>
      </c>
      <c r="E23" s="5">
        <f>'[1]C org'!I58</f>
        <v>3.5394749778782408</v>
      </c>
      <c r="F23" s="4">
        <v>-9.9213208000000002</v>
      </c>
      <c r="G23" s="4">
        <f>[1]Sulfur!I23</f>
        <v>1.3283949490570663</v>
      </c>
      <c r="H23" s="4">
        <f>'[1]Fe Speciation'!S24</f>
        <v>0.15334290627913055</v>
      </c>
      <c r="I23" s="4">
        <f>'[1]Fe Speciation'!T24</f>
        <v>0.7530657019101672</v>
      </c>
      <c r="J23" s="4">
        <f>'[1]Trace metals'!K26</f>
        <v>7.0603305785123975</v>
      </c>
      <c r="K23" s="4">
        <f>'[1]Trace metals'!Q26</f>
        <v>348.84297520661158</v>
      </c>
      <c r="L23" s="4">
        <f>'[1]Trace metals'!R26</f>
        <v>0.66207889500175565</v>
      </c>
      <c r="M23" s="4">
        <f>'[1]Trace metals'!S26</f>
        <v>4.1570247933884295</v>
      </c>
      <c r="N23" s="4">
        <f>'[1]Trace metals'!AD26</f>
        <v>0.58878614069998814</v>
      </c>
      <c r="O23" s="4">
        <f>'[1]Trace metals'!W26</f>
        <v>167.52066115702482</v>
      </c>
      <c r="P23" s="4">
        <f>'[1]Trace metals'!X26</f>
        <v>127.17686995200746</v>
      </c>
      <c r="Q23" s="4">
        <f t="shared" si="0"/>
        <v>14.746543718965572</v>
      </c>
      <c r="R23" s="4">
        <f>'[1]Trace metals'!N26</f>
        <v>844.62809917355378</v>
      </c>
      <c r="S23" s="4">
        <f>'[1]Trace metals'!O26</f>
        <v>16.030434273674352</v>
      </c>
      <c r="T23" s="4">
        <f>'[1]Trace metals'!AA26</f>
        <v>6.9595041322314062</v>
      </c>
      <c r="U23" s="11">
        <v>15.13</v>
      </c>
      <c r="V23" s="5">
        <v>-1.554887865687121</v>
      </c>
      <c r="W23" s="5">
        <v>0.3</v>
      </c>
      <c r="X23" s="12" t="s">
        <v>27</v>
      </c>
    </row>
    <row r="24" spans="1:24" ht="19.95" customHeight="1" x14ac:dyDescent="0.3">
      <c r="A24" s="11">
        <v>674275</v>
      </c>
      <c r="B24" s="11">
        <v>20.6</v>
      </c>
      <c r="C24" s="3">
        <f>'[1]C org'!C62</f>
        <v>-29.41875789517735</v>
      </c>
      <c r="D24" s="3">
        <f>'[1]C org'!K62</f>
        <v>11.838702366261099</v>
      </c>
      <c r="E24" s="3">
        <f>'[1]C org'!I62</f>
        <v>6.4272961713945618</v>
      </c>
      <c r="F24" s="4">
        <v>-10.9586136</v>
      </c>
      <c r="G24" s="4">
        <f>[1]Sulfur!I24</f>
        <v>13.755722267446762</v>
      </c>
      <c r="H24" s="4">
        <f>'[1]Fe Speciation'!S25</f>
        <v>0.76400274812336333</v>
      </c>
      <c r="I24" s="4">
        <f>'[1]Fe Speciation'!T25</f>
        <v>0.9203547582627325</v>
      </c>
      <c r="J24" s="4">
        <f>'[1]Trace metals'!K27</f>
        <v>5.487547766504151</v>
      </c>
      <c r="K24" s="4">
        <f>'[1]Trace metals'!Q27</f>
        <v>248.97878508367373</v>
      </c>
      <c r="L24" s="4">
        <f>'[1]Trace metals'!R27</f>
        <v>0.6079793492616159</v>
      </c>
      <c r="M24" s="4">
        <f>'[1]Trace metals'!S27</f>
        <v>7.0694426143101872</v>
      </c>
      <c r="N24" s="4">
        <f>'[1]Trace metals'!AD27</f>
        <v>1.2882699003481812</v>
      </c>
      <c r="O24" s="4">
        <f>'[1]Trace metals'!W27</f>
        <v>144.68309395177232</v>
      </c>
      <c r="P24" s="4">
        <f>'[1]Trace metals'!X27</f>
        <v>141.32020650738383</v>
      </c>
      <c r="Q24" s="4">
        <f t="shared" si="0"/>
        <v>12.221195319860563</v>
      </c>
      <c r="R24" s="4">
        <f>'[1]Trace metals'!N27</f>
        <v>646.52786928449063</v>
      </c>
      <c r="S24" s="4">
        <f>'[1]Trace metals'!O27</f>
        <v>15.787513507023649</v>
      </c>
      <c r="T24" s="4">
        <f>'[1]Trace metals'!AA27</f>
        <v>7.9654763473448416</v>
      </c>
      <c r="U24" s="11">
        <v>43.89</v>
      </c>
      <c r="V24" s="5">
        <v>-2.0449753660789187</v>
      </c>
      <c r="W24" s="5">
        <v>0.3</v>
      </c>
      <c r="X24" s="12" t="s">
        <v>28</v>
      </c>
    </row>
    <row r="25" spans="1:24" ht="19.95" customHeight="1" x14ac:dyDescent="0.3">
      <c r="A25" s="11">
        <v>674277</v>
      </c>
      <c r="B25" s="11">
        <v>21.05</v>
      </c>
      <c r="C25" s="5">
        <f>'[1]C org'!C67</f>
        <v>-28.801409611898862</v>
      </c>
      <c r="D25" s="5">
        <f>'[1]C org'!K67</f>
        <v>14.428914622403665</v>
      </c>
      <c r="E25" s="5">
        <f>'[1]C org'!I67</f>
        <v>6.9864341085270283</v>
      </c>
      <c r="F25" s="4">
        <v>-7.2962047999999999</v>
      </c>
      <c r="G25" s="4">
        <f>[1]Sulfur!I25</f>
        <v>3.5472050280083236</v>
      </c>
      <c r="H25" s="4">
        <f>'[1]Fe Speciation'!S26</f>
        <v>0.29404037501686647</v>
      </c>
      <c r="I25" s="4">
        <f>'[1]Fe Speciation'!T26</f>
        <v>0.85913162014571487</v>
      </c>
      <c r="J25" s="4">
        <f>'[1]Trace metals'!K28</f>
        <v>6.6225883373076098</v>
      </c>
      <c r="K25" s="4">
        <f>'[1]Trace metals'!Q28</f>
        <v>266.47517884240187</v>
      </c>
      <c r="L25" s="4">
        <f>'[1]Trace metals'!R28</f>
        <v>0.53918003273322401</v>
      </c>
      <c r="M25" s="4">
        <f>'[1]Trace metals'!S28</f>
        <v>5.0742466941252982</v>
      </c>
      <c r="N25" s="4">
        <f>'[1]Trace metals'!AD28</f>
        <v>0.76620294599017991</v>
      </c>
      <c r="O25" s="4">
        <f>'[1]Trace metals'!W28</f>
        <v>104.27053977888575</v>
      </c>
      <c r="P25" s="4">
        <f>'[1]Trace metals'!X28</f>
        <v>84.391489361702099</v>
      </c>
      <c r="Q25" s="4">
        <f t="shared" si="0"/>
        <v>7.2264991863619237</v>
      </c>
      <c r="R25" s="4">
        <f>'[1]Trace metals'!N28</f>
        <v>589.09603295035777</v>
      </c>
      <c r="S25" s="4">
        <f>'[1]Trace metals'!O28</f>
        <v>11.919639934533549</v>
      </c>
      <c r="T25" s="4">
        <f>'[1]Trace metals'!AA28</f>
        <v>5.8963797962280511</v>
      </c>
      <c r="U25" s="11">
        <v>31.69</v>
      </c>
      <c r="V25" s="5">
        <v>-0.69955556701272603</v>
      </c>
      <c r="W25" s="5">
        <v>0.5</v>
      </c>
      <c r="X25" s="12" t="s">
        <v>28</v>
      </c>
    </row>
    <row r="26" spans="1:24" ht="19.95" customHeight="1" x14ac:dyDescent="0.3">
      <c r="A26" s="11">
        <v>674279</v>
      </c>
      <c r="B26" s="11">
        <v>21.55</v>
      </c>
      <c r="C26" s="3">
        <f>'[1]C org'!C70</f>
        <v>-29.445050011898843</v>
      </c>
      <c r="D26" s="3">
        <f>'[1]C org'!K70</f>
        <v>9.0891171939000657</v>
      </c>
      <c r="E26" s="3">
        <f>'[1]C org'!I70</f>
        <v>19.234468166955114</v>
      </c>
      <c r="F26" s="4">
        <v>-7.747894800000001</v>
      </c>
      <c r="G26" s="4">
        <f>[1]Sulfur!I26</f>
        <v>19.161728123511455</v>
      </c>
      <c r="H26" s="4">
        <f>'[1]Fe Speciation'!S27</f>
        <v>0.78554320622015483</v>
      </c>
      <c r="I26" s="4">
        <f>'[1]Fe Speciation'!T27</f>
        <v>0.93897144339460648</v>
      </c>
      <c r="J26" s="4">
        <f>'[1]Trace metals'!K29</f>
        <v>7.4282786885245908</v>
      </c>
      <c r="K26" s="4">
        <f>'[1]Trace metals'!Q29</f>
        <v>296.42674180327867</v>
      </c>
      <c r="L26" s="4">
        <f>'[1]Trace metals'!R29</f>
        <v>0.5347293103448274</v>
      </c>
      <c r="M26" s="4">
        <f>'[1]Trace metals'!S29</f>
        <v>9.3878073770491817</v>
      </c>
      <c r="N26" s="4">
        <f>'[1]Trace metals'!AD29</f>
        <v>1.2637931034482759</v>
      </c>
      <c r="O26" s="4">
        <f>'[1]Trace metals'!W29</f>
        <v>227.45901639344265</v>
      </c>
      <c r="P26" s="4">
        <f>'[1]Trace metals'!X29</f>
        <v>164.12689655172412</v>
      </c>
      <c r="Q26" s="4">
        <f t="shared" si="0"/>
        <v>25.025424531449115</v>
      </c>
      <c r="R26" s="4">
        <f>'[1]Trace metals'!N29</f>
        <v>625.25614754098376</v>
      </c>
      <c r="S26" s="4">
        <f>'[1]Trace metals'!O29</f>
        <v>11.279103448275862</v>
      </c>
      <c r="T26" s="4">
        <f>'[1]Trace metals'!AA29</f>
        <v>10.111424180327871</v>
      </c>
      <c r="U26" s="11">
        <v>93.08</v>
      </c>
      <c r="V26" s="5">
        <v>-2.0414594879431469</v>
      </c>
      <c r="W26" s="5">
        <v>0.3</v>
      </c>
      <c r="X26" s="12" t="s">
        <v>28</v>
      </c>
    </row>
    <row r="27" spans="1:24" ht="19.95" customHeight="1" x14ac:dyDescent="0.3">
      <c r="A27" s="11">
        <v>674281</v>
      </c>
      <c r="B27" s="11">
        <v>22.2</v>
      </c>
      <c r="C27" s="5">
        <f>'[1]C org'!C74</f>
        <v>-29.69931909517743</v>
      </c>
      <c r="D27" s="5">
        <f>'[1]C org'!K74</f>
        <v>11.482614599983476</v>
      </c>
      <c r="E27" s="5">
        <f>'[1]C org'!I74</f>
        <v>7.0496323529413996</v>
      </c>
      <c r="F27" s="4">
        <v>-13.043827199999999</v>
      </c>
      <c r="G27" s="4">
        <f>[1]Sulfur!I27</f>
        <v>11.538111878902505</v>
      </c>
      <c r="H27" s="4">
        <f>'[1]Fe Speciation'!S28</f>
        <v>0.62249680847981526</v>
      </c>
      <c r="I27" s="4">
        <f>'[1]Fe Speciation'!T28</f>
        <v>0.90949444157663406</v>
      </c>
      <c r="J27" s="4">
        <f>'[1]Trace metals'!K30</f>
        <v>6.2930798687089711</v>
      </c>
      <c r="K27" s="4">
        <f>'[1]Trace metals'!Q30</f>
        <v>352.50273522975925</v>
      </c>
      <c r="L27" s="4">
        <f>'[1]Trace metals'!R30</f>
        <v>0.75059219819624012</v>
      </c>
      <c r="M27" s="4">
        <f>'[1]Trace metals'!S30</f>
        <v>7.3646061269146594</v>
      </c>
      <c r="N27" s="4">
        <f>'[1]Trace metals'!AD30</f>
        <v>1.1702705639465389</v>
      </c>
      <c r="O27" s="4">
        <f>'[1]Trace metals'!W30</f>
        <v>138.94967177242887</v>
      </c>
      <c r="P27" s="4">
        <f>'[1]Trace metals'!X30</f>
        <v>118.34749538194063</v>
      </c>
      <c r="Q27" s="4">
        <f t="shared" si="0"/>
        <v>12.100873939688686</v>
      </c>
      <c r="R27" s="4">
        <f>'[1]Trace metals'!N30</f>
        <v>499.79485776805251</v>
      </c>
      <c r="S27" s="4">
        <f>'[1]Trace metals'!O30</f>
        <v>10.642247093339128</v>
      </c>
      <c r="T27" s="4">
        <f>'[1]Trace metals'!AA30</f>
        <v>4.7579321663019689</v>
      </c>
      <c r="U27" s="6" t="s">
        <v>25</v>
      </c>
      <c r="V27" s="6" t="s">
        <v>25</v>
      </c>
      <c r="W27" s="6" t="s">
        <v>25</v>
      </c>
      <c r="X27" s="12" t="s">
        <v>29</v>
      </c>
    </row>
    <row r="28" spans="1:24" ht="19.95" customHeight="1" x14ac:dyDescent="0.3">
      <c r="A28" s="11">
        <v>674283</v>
      </c>
      <c r="B28" s="11">
        <v>22.75</v>
      </c>
      <c r="C28" s="3">
        <f>'[1]C org'!C78</f>
        <v>-29.751822811898819</v>
      </c>
      <c r="D28" s="3">
        <f>'[1]C org'!K78</f>
        <v>14.420829701629911</v>
      </c>
      <c r="E28" s="3">
        <f>'[1]C org'!I78</f>
        <v>5.6107539450614414</v>
      </c>
      <c r="F28" s="4">
        <v>-14.1874</v>
      </c>
      <c r="G28" s="4">
        <f>[1]Sulfur!I28</f>
        <v>10.855957330523129</v>
      </c>
      <c r="H28" s="4">
        <f>'[1]Fe Speciation'!S29</f>
        <v>0.5536976488752996</v>
      </c>
      <c r="I28" s="4">
        <f>'[1]Fe Speciation'!T29</f>
        <v>0.88938229493046217</v>
      </c>
      <c r="J28" s="4">
        <f>'[1]Trace metals'!K31</f>
        <v>5.426234664988991</v>
      </c>
      <c r="K28" s="4">
        <f>'[1]Trace metals'!Q31</f>
        <v>205.80371185907518</v>
      </c>
      <c r="L28" s="4">
        <f>'[1]Trace metals'!R31</f>
        <v>0.50822898550724616</v>
      </c>
      <c r="M28" s="4">
        <f>'[1]Trace metals'!S31</f>
        <v>7.9663416168606487</v>
      </c>
      <c r="N28" s="4">
        <f>'[1]Trace metals'!AD31</f>
        <v>1.4681159420289855</v>
      </c>
      <c r="O28" s="4">
        <f>'[1]Trace metals'!W31</f>
        <v>92.875117961623147</v>
      </c>
      <c r="P28" s="4">
        <f>'[1]Trace metals'!X31</f>
        <v>91.741449275362285</v>
      </c>
      <c r="Q28" s="4">
        <f t="shared" si="0"/>
        <v>6.4403449651115396</v>
      </c>
      <c r="R28" s="4">
        <f>'[1]Trace metals'!N31</f>
        <v>1058.5089650833595</v>
      </c>
      <c r="S28" s="4">
        <f>'[1]Trace metals'!O31</f>
        <v>26.139710144927527</v>
      </c>
      <c r="T28" s="4">
        <f>'[1]Trace metals'!AA31</f>
        <v>8.7409562755583536</v>
      </c>
      <c r="U28" s="11">
        <v>59.58</v>
      </c>
      <c r="V28" s="5">
        <v>-1.2291046176248956</v>
      </c>
      <c r="W28" s="5">
        <v>0.3</v>
      </c>
      <c r="X28" s="12" t="s">
        <v>29</v>
      </c>
    </row>
    <row r="29" spans="1:24" ht="19.95" customHeight="1" x14ac:dyDescent="0.3">
      <c r="A29" s="11">
        <v>674285</v>
      </c>
      <c r="B29" s="11">
        <v>23.25</v>
      </c>
      <c r="C29" s="5">
        <f>'[1]C org'!C82</f>
        <v>-30.298302695177426</v>
      </c>
      <c r="D29" s="5">
        <f>'[1]C org'!K82</f>
        <v>10.181143506766258</v>
      </c>
      <c r="E29" s="5">
        <f>'[1]C org'!I82</f>
        <v>11.102236421725257</v>
      </c>
      <c r="F29" s="4">
        <v>-14.177834799999999</v>
      </c>
      <c r="G29" s="4">
        <f>[1]Sulfur!I29</f>
        <v>15.023346280119307</v>
      </c>
      <c r="H29" s="4">
        <f>'[1]Fe Speciation'!S30</f>
        <v>0.74503386674437744</v>
      </c>
      <c r="I29" s="4">
        <f>'[1]Fe Speciation'!T30</f>
        <v>0.8751586583365758</v>
      </c>
      <c r="J29" s="4">
        <f>'[1]Trace metals'!K32</f>
        <v>6.1605011933174225</v>
      </c>
      <c r="K29" s="4">
        <f>'[1]Trace metals'!Q32</f>
        <v>198.95584725536992</v>
      </c>
      <c r="L29" s="4">
        <f>'[1]Trace metals'!R32</f>
        <v>0.43275835351089575</v>
      </c>
      <c r="M29" s="4">
        <f>'[1]Trace metals'!S32</f>
        <v>8.3263723150358011</v>
      </c>
      <c r="N29" s="4">
        <f>'[1]Trace metals'!AD32</f>
        <v>1.3515738498789349</v>
      </c>
      <c r="O29" s="4">
        <f>'[1]Trace metals'!W32</f>
        <v>84.158711217183765</v>
      </c>
      <c r="P29" s="4">
        <f>'[1]Trace metals'!X32</f>
        <v>73.223050847457614</v>
      </c>
      <c r="Q29" s="4">
        <f t="shared" si="0"/>
        <v>8.2661354455177811</v>
      </c>
      <c r="R29" s="4">
        <f>'[1]Trace metals'!N32</f>
        <v>796.53937947494035</v>
      </c>
      <c r="S29" s="4">
        <f>'[1]Trace metals'!O32</f>
        <v>17.325907990314768</v>
      </c>
      <c r="T29" s="4">
        <f>'[1]Trace metals'!AA32</f>
        <v>8.0310262529832936</v>
      </c>
      <c r="U29" s="11">
        <v>44.65</v>
      </c>
      <c r="V29" s="5">
        <v>-2.5577856307009972</v>
      </c>
      <c r="W29" s="5">
        <v>0.45101679686213791</v>
      </c>
      <c r="X29" s="12" t="s">
        <v>29</v>
      </c>
    </row>
    <row r="30" spans="1:24" ht="19.95" customHeight="1" x14ac:dyDescent="0.3">
      <c r="A30" s="11">
        <v>674287</v>
      </c>
      <c r="B30" s="11">
        <v>24</v>
      </c>
      <c r="C30" s="5">
        <f>'[1]C org'!C86</f>
        <v>-28.925672011898769</v>
      </c>
      <c r="D30" s="5">
        <f>'[1]C org'!K86</f>
        <v>11.363582255948018</v>
      </c>
      <c r="E30" s="5">
        <f>'[1]C org'!I86</f>
        <v>11.013340902640012</v>
      </c>
      <c r="F30" s="4">
        <v>-0.53892240000000058</v>
      </c>
      <c r="G30" s="4">
        <f>[1]Sulfur!I30</f>
        <v>12.1163061231531</v>
      </c>
      <c r="H30" s="4">
        <f>'[1]Fe Speciation'!S31</f>
        <v>0.65693324588826629</v>
      </c>
      <c r="I30" s="4">
        <f>'[1]Fe Speciation'!T31</f>
        <v>0.89824530908475586</v>
      </c>
      <c r="J30" s="4">
        <f>'[1]Trace metals'!K33</f>
        <v>6.1251826595226495</v>
      </c>
      <c r="K30" s="4">
        <f>'[1]Trace metals'!Q33</f>
        <v>249.5534989446339</v>
      </c>
      <c r="L30" s="4">
        <f>'[1]Trace metals'!R33</f>
        <v>0.54594565937707085</v>
      </c>
      <c r="M30" s="4">
        <f>'[1]Trace metals'!S33</f>
        <v>7.4200357200844298</v>
      </c>
      <c r="N30" s="4">
        <f>'[1]Trace metals'!AD33</f>
        <v>1.211398277004639</v>
      </c>
      <c r="O30" s="4">
        <f>'[1]Trace metals'!W33</f>
        <v>118.16041565189154</v>
      </c>
      <c r="P30" s="4">
        <f>'[1]Trace metals'!X33</f>
        <v>103.39933730947645</v>
      </c>
      <c r="Q30" s="4">
        <f t="shared" si="0"/>
        <v>10.398166087990701</v>
      </c>
      <c r="R30" s="4">
        <f>'[1]Trace metals'!N33</f>
        <v>532.55398603669437</v>
      </c>
      <c r="S30" s="4">
        <f>'[1]Trace metals'!O33</f>
        <v>11.650629555997348</v>
      </c>
      <c r="T30" s="4">
        <f>'[1]Trace metals'!AA33</f>
        <v>4.7653839909076146</v>
      </c>
      <c r="U30" s="11">
        <v>24.1</v>
      </c>
      <c r="V30" s="5">
        <v>-1.8062516253314693</v>
      </c>
      <c r="W30" s="5">
        <v>0.3</v>
      </c>
      <c r="X30" s="12" t="s">
        <v>29</v>
      </c>
    </row>
    <row r="31" spans="1:24" ht="19.95" customHeight="1" x14ac:dyDescent="0.3">
      <c r="A31" s="11">
        <v>674289</v>
      </c>
      <c r="B31" s="11">
        <v>24.5</v>
      </c>
      <c r="C31" s="5">
        <f>'[1]C org'!C91</f>
        <v>-28.498965153538109</v>
      </c>
      <c r="D31" s="5">
        <f>'[1]C org'!K91</f>
        <v>13.633348304241622</v>
      </c>
      <c r="E31" s="5">
        <f>'[1]C org'!I91</f>
        <v>3.8314542327537451</v>
      </c>
      <c r="F31" s="4">
        <v>8.7956500000000002</v>
      </c>
      <c r="G31" s="4">
        <f>[1]Sulfur!I31</f>
        <v>8.9633403179023343</v>
      </c>
      <c r="H31" s="4">
        <f>'[1]Fe Speciation'!S32</f>
        <v>0.44892070682441182</v>
      </c>
      <c r="I31" s="4">
        <f>'[1]Fe Speciation'!T32</f>
        <v>0.87436403989951827</v>
      </c>
      <c r="J31" s="4">
        <f>'[1]Trace metals'!K34</f>
        <v>5.8787304594978682</v>
      </c>
      <c r="K31" s="4">
        <f>'[1]Trace metals'!Q34</f>
        <v>306.77404073898623</v>
      </c>
      <c r="L31" s="4">
        <f>'[1]Trace metals'!R34</f>
        <v>0.6992618855761481</v>
      </c>
      <c r="M31" s="4">
        <f>'[1]Trace metals'!S34</f>
        <v>8.2520132638559929</v>
      </c>
      <c r="N31" s="4">
        <f>'[1]Trace metals'!AD34</f>
        <v>1.403706688154714</v>
      </c>
      <c r="O31" s="4">
        <f>'[1]Trace metals'!W34</f>
        <v>100.23685457129322</v>
      </c>
      <c r="P31" s="4">
        <f>'[1]Trace metals'!X34</f>
        <v>91.392103142626894</v>
      </c>
      <c r="Q31" s="4">
        <f t="shared" si="0"/>
        <v>7.3523284474517112</v>
      </c>
      <c r="R31" s="4">
        <f>'[1]Trace metals'!N34</f>
        <v>340.69161534817619</v>
      </c>
      <c r="S31" s="4">
        <f>'[1]Trace metals'!O34</f>
        <v>7.7657373086220769</v>
      </c>
      <c r="T31" s="4">
        <f>'[1]Trace metals'!AA34</f>
        <v>3.1610611084793936</v>
      </c>
      <c r="U31" s="11">
        <v>10.75</v>
      </c>
      <c r="V31" s="5">
        <v>-2.5577856307009972</v>
      </c>
      <c r="W31" s="5">
        <v>0.45101679686213791</v>
      </c>
      <c r="X31" s="12" t="s">
        <v>30</v>
      </c>
    </row>
    <row r="32" spans="1:24" x14ac:dyDescent="0.3">
      <c r="C32" s="8"/>
      <c r="S32" s="4"/>
      <c r="T32" s="4"/>
    </row>
    <row r="33" spans="3:20" x14ac:dyDescent="0.3">
      <c r="C33" s="9"/>
      <c r="S33" s="4"/>
      <c r="T33" s="4"/>
    </row>
    <row r="34" spans="3:20" x14ac:dyDescent="0.3">
      <c r="C34" s="9"/>
      <c r="S34" s="4"/>
      <c r="T34" s="4"/>
    </row>
    <row r="35" spans="3:20" x14ac:dyDescent="0.3">
      <c r="S35" s="4"/>
      <c r="T35" s="4"/>
    </row>
    <row r="36" spans="3:20" x14ac:dyDescent="0.3">
      <c r="S36" s="4"/>
      <c r="T36" s="4"/>
    </row>
    <row r="37" spans="3:20" x14ac:dyDescent="0.3">
      <c r="C37" s="8"/>
      <c r="S37" s="4"/>
      <c r="T37" s="4"/>
    </row>
    <row r="38" spans="3:20" x14ac:dyDescent="0.3">
      <c r="S38" s="4"/>
      <c r="T38" s="4"/>
    </row>
    <row r="39" spans="3:20" x14ac:dyDescent="0.3">
      <c r="C39" s="10"/>
      <c r="S39" s="4"/>
      <c r="T39" s="4"/>
    </row>
    <row r="40" spans="3:20" x14ac:dyDescent="0.3">
      <c r="C40" s="8"/>
      <c r="S40" s="4"/>
      <c r="T40" s="4"/>
    </row>
    <row r="41" spans="3:20" x14ac:dyDescent="0.3">
      <c r="C41" s="9"/>
      <c r="S41" s="4"/>
      <c r="T41" s="4"/>
    </row>
    <row r="42" spans="3:20" x14ac:dyDescent="0.3">
      <c r="C42" s="9"/>
    </row>
    <row r="44" spans="3:20" x14ac:dyDescent="0.3">
      <c r="C44" s="8"/>
    </row>
    <row r="45" spans="3:20" x14ac:dyDescent="0.3">
      <c r="C45" s="9"/>
    </row>
    <row r="47" spans="3:20" x14ac:dyDescent="0.3">
      <c r="C47" s="10"/>
    </row>
    <row r="48" spans="3:20" x14ac:dyDescent="0.3">
      <c r="C48" s="8"/>
    </row>
    <row r="49" spans="3:3" x14ac:dyDescent="0.3">
      <c r="C49" s="9"/>
    </row>
    <row r="51" spans="3:3" x14ac:dyDescent="0.3">
      <c r="C51" s="10"/>
    </row>
    <row r="52" spans="3:3" x14ac:dyDescent="0.3">
      <c r="C52" s="8"/>
    </row>
    <row r="53" spans="3:3" x14ac:dyDescent="0.3">
      <c r="C53" s="10"/>
    </row>
    <row r="55" spans="3:3" x14ac:dyDescent="0.3">
      <c r="C55" s="10"/>
    </row>
    <row r="56" spans="3:3" x14ac:dyDescent="0.3">
      <c r="C56" s="8"/>
    </row>
    <row r="57" spans="3:3" x14ac:dyDescent="0.3">
      <c r="C57" s="9"/>
    </row>
    <row r="59" spans="3:3" x14ac:dyDescent="0.3">
      <c r="C59" s="10"/>
    </row>
    <row r="60" spans="3:3" x14ac:dyDescent="0.3">
      <c r="C60" s="10"/>
    </row>
    <row r="61" spans="3:3" x14ac:dyDescent="0.3">
      <c r="C61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25010-F03F-4BA6-9879-8AD31C2BF5D6}">
  <dimension ref="A1:AB151"/>
  <sheetViews>
    <sheetView tabSelected="1" workbookViewId="0">
      <selection activeCell="Z3" sqref="Z3:AA3"/>
    </sheetView>
  </sheetViews>
  <sheetFormatPr defaultRowHeight="14.4" x14ac:dyDescent="0.3"/>
  <cols>
    <col min="1" max="2" width="8.88671875" style="18"/>
    <col min="3" max="3" width="10.5546875" style="18" bestFit="1" customWidth="1"/>
    <col min="4" max="4" width="9.5546875" style="18" bestFit="1" customWidth="1"/>
    <col min="5" max="5" width="9.5546875" style="18" customWidth="1"/>
    <col min="6" max="6" width="10.21875" style="18" customWidth="1"/>
    <col min="7" max="7" width="9.44140625" style="18" customWidth="1"/>
    <col min="8" max="8" width="7.88671875" style="18" bestFit="1" customWidth="1"/>
    <col min="9" max="9" width="9" style="18" bestFit="1" customWidth="1"/>
    <col min="10" max="10" width="8" style="18" bestFit="1" customWidth="1"/>
    <col min="11" max="11" width="9.33203125" style="18" bestFit="1" customWidth="1"/>
    <col min="12" max="12" width="8.77734375" style="18" bestFit="1" customWidth="1"/>
    <col min="13" max="13" width="8.77734375" style="18" customWidth="1"/>
    <col min="14" max="14" width="8.33203125" style="18" bestFit="1" customWidth="1"/>
    <col min="15" max="15" width="6.33203125" style="18" bestFit="1" customWidth="1"/>
    <col min="16" max="17" width="7.88671875" style="18" customWidth="1"/>
    <col min="18" max="18" width="7.5546875" style="18" bestFit="1" customWidth="1"/>
    <col min="19" max="19" width="7.5546875" style="18" customWidth="1"/>
    <col min="20" max="20" width="8" style="18" bestFit="1" customWidth="1"/>
    <col min="21" max="21" width="7.5546875" style="18" bestFit="1" customWidth="1"/>
    <col min="22" max="22" width="8.44140625" style="18" bestFit="1" customWidth="1"/>
    <col min="23" max="23" width="6.21875" style="18" customWidth="1"/>
    <col min="24" max="24" width="5.44140625" style="18" customWidth="1"/>
    <col min="25" max="25" width="36.21875" style="18" bestFit="1" customWidth="1"/>
    <col min="26" max="16384" width="8.88671875" style="16"/>
  </cols>
  <sheetData>
    <row r="1" spans="1:28" ht="31.2" x14ac:dyDescent="0.3">
      <c r="A1" s="14" t="s">
        <v>0</v>
      </c>
      <c r="B1" s="14" t="s">
        <v>1</v>
      </c>
      <c r="C1" s="14" t="s">
        <v>31</v>
      </c>
      <c r="D1" s="14" t="s">
        <v>32</v>
      </c>
      <c r="E1" s="14" t="s">
        <v>4</v>
      </c>
      <c r="F1" s="14" t="s">
        <v>33</v>
      </c>
      <c r="G1" s="14" t="s">
        <v>6</v>
      </c>
      <c r="H1" s="14" t="s">
        <v>34</v>
      </c>
      <c r="I1" s="14" t="s">
        <v>35</v>
      </c>
      <c r="J1" s="14" t="s">
        <v>9</v>
      </c>
      <c r="K1" s="14" t="s">
        <v>36</v>
      </c>
      <c r="L1" s="14" t="s">
        <v>10</v>
      </c>
      <c r="M1" s="14" t="s">
        <v>37</v>
      </c>
      <c r="N1" s="14" t="s">
        <v>12</v>
      </c>
      <c r="O1" s="14" t="s">
        <v>38</v>
      </c>
      <c r="P1" s="14" t="s">
        <v>14</v>
      </c>
      <c r="Q1" s="14" t="s">
        <v>39</v>
      </c>
      <c r="R1" s="14" t="s">
        <v>17</v>
      </c>
      <c r="S1" s="14" t="s">
        <v>40</v>
      </c>
      <c r="T1" s="14" t="s">
        <v>16</v>
      </c>
      <c r="U1" s="14" t="s">
        <v>19</v>
      </c>
      <c r="V1" s="14" t="s">
        <v>20</v>
      </c>
      <c r="W1" s="14" t="s">
        <v>41</v>
      </c>
      <c r="X1" s="15" t="s">
        <v>42</v>
      </c>
      <c r="Y1" s="14" t="s">
        <v>23</v>
      </c>
      <c r="AA1" s="17"/>
      <c r="AB1" s="17"/>
    </row>
    <row r="2" spans="1:28" ht="19.95" customHeight="1" x14ac:dyDescent="0.3">
      <c r="A2" s="18" t="s">
        <v>43</v>
      </c>
      <c r="B2" s="18">
        <v>12.25</v>
      </c>
      <c r="C2" s="19">
        <v>-28.873308828183326</v>
      </c>
      <c r="D2" s="5">
        <v>0.98394438518446448</v>
      </c>
      <c r="E2" s="5">
        <v>8.3860904670153342</v>
      </c>
      <c r="F2" s="19">
        <v>-5.3363095999999999</v>
      </c>
      <c r="G2" s="5">
        <v>2.7520033333356073</v>
      </c>
      <c r="H2" s="5">
        <v>0.72944875600000003</v>
      </c>
      <c r="I2" s="5">
        <v>0.82995116199999996</v>
      </c>
      <c r="J2" s="20">
        <v>9.0677000000000003</v>
      </c>
      <c r="K2" s="20">
        <v>90676.6</v>
      </c>
      <c r="L2" s="20">
        <v>1304.9831999999999</v>
      </c>
      <c r="M2" s="20">
        <v>1.9284771241974217</v>
      </c>
      <c r="N2" s="5">
        <v>2.2935846849999999</v>
      </c>
      <c r="O2" s="5">
        <f>N2/J2</f>
        <v>0.25294007135216207</v>
      </c>
      <c r="P2" s="20">
        <v>32.4</v>
      </c>
      <c r="Q2" s="20">
        <v>19.152019374347951</v>
      </c>
      <c r="R2" s="20">
        <v>2300.16</v>
      </c>
      <c r="S2" s="20">
        <v>716.42583695356564</v>
      </c>
      <c r="T2" s="20">
        <f>P2/D2</f>
        <v>32.928690368943798</v>
      </c>
      <c r="U2" s="20">
        <v>2.31</v>
      </c>
      <c r="V2" s="6" t="s">
        <v>25</v>
      </c>
      <c r="W2" s="5">
        <v>-3.0017957205012902</v>
      </c>
      <c r="X2" s="5">
        <v>0.35368073316524795</v>
      </c>
      <c r="Y2" s="25" t="s">
        <v>24</v>
      </c>
      <c r="AA2"/>
      <c r="AB2"/>
    </row>
    <row r="3" spans="1:28" ht="19.95" customHeight="1" x14ac:dyDescent="0.3">
      <c r="A3" s="18" t="s">
        <v>44</v>
      </c>
      <c r="B3" s="18">
        <v>11.25</v>
      </c>
      <c r="C3" s="19">
        <v>-28.411159715764825</v>
      </c>
      <c r="D3" s="5">
        <v>1.3573425755038873</v>
      </c>
      <c r="E3" s="5">
        <v>10.78395953757231</v>
      </c>
      <c r="F3" s="19">
        <v>-7.4350343999999993</v>
      </c>
      <c r="G3" s="5">
        <v>5.3243347038036486</v>
      </c>
      <c r="H3" s="6" t="s">
        <v>25</v>
      </c>
      <c r="I3" s="5">
        <v>0.63603962599999997</v>
      </c>
      <c r="J3" s="6" t="s">
        <v>25</v>
      </c>
      <c r="K3" s="6" t="s">
        <v>25</v>
      </c>
      <c r="L3" s="6" t="s">
        <v>25</v>
      </c>
      <c r="M3" s="6" t="s">
        <v>25</v>
      </c>
      <c r="N3" s="6" t="s">
        <v>25</v>
      </c>
      <c r="O3" s="6" t="s">
        <v>25</v>
      </c>
      <c r="P3" s="6" t="s">
        <v>25</v>
      </c>
      <c r="Q3" s="6" t="s">
        <v>25</v>
      </c>
      <c r="R3" s="6" t="s">
        <v>25</v>
      </c>
      <c r="S3" s="6" t="s">
        <v>25</v>
      </c>
      <c r="T3" s="6" t="s">
        <v>25</v>
      </c>
      <c r="U3" s="6" t="s">
        <v>25</v>
      </c>
      <c r="V3" s="6" t="s">
        <v>25</v>
      </c>
      <c r="W3" s="6" t="s">
        <v>25</v>
      </c>
      <c r="X3" s="6" t="s">
        <v>25</v>
      </c>
      <c r="Y3" s="25" t="s">
        <v>24</v>
      </c>
      <c r="Z3" s="22"/>
      <c r="AA3"/>
      <c r="AB3"/>
    </row>
    <row r="4" spans="1:28" ht="19.95" customHeight="1" x14ac:dyDescent="0.3">
      <c r="A4" s="18" t="s">
        <v>45</v>
      </c>
      <c r="B4" s="18">
        <v>10.25</v>
      </c>
      <c r="C4" s="19">
        <v>-27.851008573848503</v>
      </c>
      <c r="D4" s="5">
        <v>2.2696628947681687</v>
      </c>
      <c r="E4" s="5">
        <v>7.1052396679461758</v>
      </c>
      <c r="F4" s="19">
        <v>-5.8687655999999997</v>
      </c>
      <c r="G4" s="5">
        <v>3.730500965764016</v>
      </c>
      <c r="H4" s="5">
        <v>0.97269384699999994</v>
      </c>
      <c r="I4" s="5">
        <v>0.90043934000000003</v>
      </c>
      <c r="J4" s="20">
        <v>7.5515999999999996</v>
      </c>
      <c r="K4" s="20">
        <v>75516.22</v>
      </c>
      <c r="L4" s="20">
        <v>949.26250000000005</v>
      </c>
      <c r="M4" s="5">
        <v>1.6844219030030898</v>
      </c>
      <c r="N4" s="5">
        <v>1.637758112</v>
      </c>
      <c r="O4" s="5">
        <f>N4/J4</f>
        <v>0.21687564383706764</v>
      </c>
      <c r="P4" s="20">
        <v>24.39</v>
      </c>
      <c r="Q4" s="5">
        <v>17.311565647750903</v>
      </c>
      <c r="R4" s="20">
        <v>1411.21</v>
      </c>
      <c r="S4" s="5">
        <v>479.61747705293482</v>
      </c>
      <c r="T4" s="20">
        <f t="shared" ref="T4:T51" si="0">P4/D4</f>
        <v>10.746089234758927</v>
      </c>
      <c r="U4" s="20">
        <v>1.51</v>
      </c>
      <c r="V4">
        <f>[2]Tl!G3</f>
        <v>4.8140624999999995</v>
      </c>
      <c r="W4" s="5">
        <v>-3.7842705601628737</v>
      </c>
      <c r="X4" s="5">
        <v>0.3</v>
      </c>
      <c r="Y4" s="25" t="s">
        <v>24</v>
      </c>
      <c r="AA4"/>
      <c r="AB4"/>
    </row>
    <row r="5" spans="1:28" ht="19.95" customHeight="1" x14ac:dyDescent="0.3">
      <c r="A5" s="18" t="s">
        <v>46</v>
      </c>
      <c r="B5" s="18">
        <v>9.25</v>
      </c>
      <c r="C5" s="19">
        <v>-29.156468436889782</v>
      </c>
      <c r="D5" s="5">
        <v>1.1278523070360413</v>
      </c>
      <c r="E5" s="5">
        <v>6.345634563456426</v>
      </c>
      <c r="F5" s="23">
        <v>-7.5616785999999996</v>
      </c>
      <c r="G5" s="5">
        <v>3.1548634421027528</v>
      </c>
      <c r="H5" s="5">
        <v>0.92089243700000001</v>
      </c>
      <c r="I5" s="5">
        <v>0.78026385300000001</v>
      </c>
      <c r="J5" s="24">
        <v>6.2220000000000004</v>
      </c>
      <c r="K5" s="20">
        <v>62220.14</v>
      </c>
      <c r="L5" s="24">
        <v>1039.6836000000001</v>
      </c>
      <c r="M5" s="20">
        <v>2.2391078258583152</v>
      </c>
      <c r="N5" s="5">
        <v>1.3426732809999999</v>
      </c>
      <c r="O5" s="5">
        <f>N5/J5</f>
        <v>0.21579448424943745</v>
      </c>
      <c r="P5" s="24">
        <v>49.19</v>
      </c>
      <c r="Q5" s="20">
        <v>42.375089480672969</v>
      </c>
      <c r="R5" s="24">
        <v>1505.56</v>
      </c>
      <c r="S5" s="20">
        <v>682.14721893491105</v>
      </c>
      <c r="T5" s="20">
        <f t="shared" si="0"/>
        <v>43.61386654363433</v>
      </c>
      <c r="U5" s="24">
        <v>1.49</v>
      </c>
      <c r="V5">
        <f>[2]Tl!G4</f>
        <v>5.3812500000000005</v>
      </c>
      <c r="W5" s="5">
        <v>-3.5770455521163687</v>
      </c>
      <c r="X5" s="5">
        <v>0.3</v>
      </c>
      <c r="Y5" s="25" t="s">
        <v>24</v>
      </c>
      <c r="AA5"/>
      <c r="AB5"/>
    </row>
    <row r="6" spans="1:28" ht="19.95" customHeight="1" x14ac:dyDescent="0.3">
      <c r="A6" s="18" t="s">
        <v>47</v>
      </c>
      <c r="B6" s="18">
        <v>8.25</v>
      </c>
      <c r="C6" s="19">
        <v>-28.547764833975748</v>
      </c>
      <c r="D6" s="5">
        <v>0.73087158413675224</v>
      </c>
      <c r="E6" s="5">
        <v>7.2748028227480335</v>
      </c>
      <c r="F6" s="19">
        <v>4.5928168000000014</v>
      </c>
      <c r="G6" s="5">
        <v>2.7230672629650039</v>
      </c>
      <c r="H6" s="6" t="s">
        <v>25</v>
      </c>
      <c r="I6" s="5">
        <v>0.94941209199999999</v>
      </c>
      <c r="J6" s="6" t="s">
        <v>25</v>
      </c>
      <c r="K6" s="6" t="s">
        <v>25</v>
      </c>
      <c r="L6" s="6" t="s">
        <v>25</v>
      </c>
      <c r="M6" s="6" t="s">
        <v>25</v>
      </c>
      <c r="N6" s="6" t="s">
        <v>25</v>
      </c>
      <c r="O6" s="6" t="s">
        <v>25</v>
      </c>
      <c r="P6" s="6" t="s">
        <v>25</v>
      </c>
      <c r="Q6" s="6" t="s">
        <v>25</v>
      </c>
      <c r="R6" s="6" t="s">
        <v>25</v>
      </c>
      <c r="S6" s="6" t="s">
        <v>25</v>
      </c>
      <c r="T6" s="6" t="s">
        <v>25</v>
      </c>
      <c r="U6" s="6" t="s">
        <v>25</v>
      </c>
      <c r="V6" s="6" t="s">
        <v>25</v>
      </c>
      <c r="W6" s="6" t="s">
        <v>25</v>
      </c>
      <c r="X6" s="6" t="s">
        <v>25</v>
      </c>
      <c r="Y6" s="25" t="s">
        <v>24</v>
      </c>
      <c r="AA6"/>
      <c r="AB6"/>
    </row>
    <row r="7" spans="1:28" ht="19.95" customHeight="1" x14ac:dyDescent="0.3">
      <c r="A7" s="18" t="s">
        <v>48</v>
      </c>
      <c r="B7" s="18">
        <v>7.25</v>
      </c>
      <c r="C7" s="19">
        <v>-28.613467895558074</v>
      </c>
      <c r="D7" s="5">
        <v>1.225559197645999</v>
      </c>
      <c r="E7" s="5">
        <v>4.3650028907304881</v>
      </c>
      <c r="F7" s="19">
        <v>-4.6511847999999993</v>
      </c>
      <c r="G7" s="5">
        <v>3.8861882102483203</v>
      </c>
      <c r="H7" s="5">
        <v>1</v>
      </c>
      <c r="I7" s="5">
        <v>0.94300154899999999</v>
      </c>
      <c r="J7" s="24">
        <v>7.3996000000000004</v>
      </c>
      <c r="K7" s="20">
        <v>73995.92</v>
      </c>
      <c r="L7" s="24">
        <v>1633.0274999999999</v>
      </c>
      <c r="M7" s="24">
        <v>2.9572669006615491</v>
      </c>
      <c r="N7" s="5">
        <v>2.0744138630000002</v>
      </c>
      <c r="O7" s="5">
        <f>N7/J7</f>
        <v>0.28034135128925891</v>
      </c>
      <c r="P7" s="24">
        <v>53.82</v>
      </c>
      <c r="Q7" s="24">
        <v>38.985284594069505</v>
      </c>
      <c r="R7" s="24">
        <v>1142.71</v>
      </c>
      <c r="S7" s="24">
        <v>361.96072220462457</v>
      </c>
      <c r="T7" s="20">
        <f t="shared" si="0"/>
        <v>43.914647373521511</v>
      </c>
      <c r="U7" s="24">
        <v>1.62</v>
      </c>
      <c r="V7">
        <v>3.6373500000000001</v>
      </c>
      <c r="W7" s="5">
        <v>-2.3581777867199527</v>
      </c>
      <c r="X7" s="5">
        <v>0.3</v>
      </c>
      <c r="Y7" s="25" t="s">
        <v>24</v>
      </c>
      <c r="Z7" s="22"/>
      <c r="AA7"/>
      <c r="AB7"/>
    </row>
    <row r="8" spans="1:28" ht="19.95" customHeight="1" x14ac:dyDescent="0.3">
      <c r="A8" s="18" t="s">
        <v>49</v>
      </c>
      <c r="B8" s="18">
        <v>6.25</v>
      </c>
      <c r="C8" s="19">
        <v>-28.784290994643243</v>
      </c>
      <c r="D8" s="5">
        <v>1.2458592180597514</v>
      </c>
      <c r="E8" s="5">
        <v>7.4609445142752904</v>
      </c>
      <c r="F8" s="23">
        <v>-3.6836379999999997</v>
      </c>
      <c r="G8" s="5">
        <v>2.0447075301466557</v>
      </c>
      <c r="H8" s="5">
        <v>1</v>
      </c>
      <c r="I8" s="5">
        <v>0.89901594399999996</v>
      </c>
      <c r="J8" s="24">
        <v>1.296</v>
      </c>
      <c r="K8" s="20">
        <v>12960.33</v>
      </c>
      <c r="L8" s="24">
        <v>2307.1455999999998</v>
      </c>
      <c r="M8" s="5">
        <v>23.854138775787337</v>
      </c>
      <c r="N8" s="5">
        <v>1.897531981</v>
      </c>
      <c r="O8" s="5">
        <f>N8/J8</f>
        <v>1.4641450470679012</v>
      </c>
      <c r="P8" s="24">
        <v>8.3800000000000008</v>
      </c>
      <c r="Q8" s="5">
        <v>34.657142217829325</v>
      </c>
      <c r="R8" s="24">
        <v>184.52</v>
      </c>
      <c r="S8" s="5">
        <v>296.09465188130196</v>
      </c>
      <c r="T8" s="20">
        <f t="shared" si="0"/>
        <v>6.7262816524732703</v>
      </c>
      <c r="U8" s="24">
        <v>0.1</v>
      </c>
      <c r="V8">
        <v>3.7763999999999998</v>
      </c>
      <c r="W8" s="5">
        <v>-3.2428672190631094</v>
      </c>
      <c r="X8" s="5">
        <v>0.49060398831237162</v>
      </c>
      <c r="Y8" s="25" t="s">
        <v>24</v>
      </c>
      <c r="AA8"/>
      <c r="AB8"/>
    </row>
    <row r="9" spans="1:28" ht="19.95" customHeight="1" x14ac:dyDescent="0.3">
      <c r="A9" s="18" t="s">
        <v>50</v>
      </c>
      <c r="B9" s="18">
        <v>5.25</v>
      </c>
      <c r="C9" s="19">
        <v>-27.880552755370786</v>
      </c>
      <c r="D9" s="5">
        <v>0.25100964521609642</v>
      </c>
      <c r="E9" s="5">
        <v>86.38511518015369</v>
      </c>
      <c r="F9" s="19">
        <v>-0.4084999999999992</v>
      </c>
      <c r="G9" s="5">
        <v>1.330524406236852</v>
      </c>
      <c r="H9" s="5">
        <v>1</v>
      </c>
      <c r="I9" s="5">
        <v>0.663276317</v>
      </c>
      <c r="J9" s="24">
        <v>1.3955</v>
      </c>
      <c r="K9" s="20">
        <v>13954.59</v>
      </c>
      <c r="L9" s="24">
        <v>1863.7654</v>
      </c>
      <c r="M9" s="24">
        <v>17.896947427333942</v>
      </c>
      <c r="N9" s="5">
        <v>2.3639230530000002</v>
      </c>
      <c r="O9" s="5">
        <f>N9/J9</f>
        <v>1.6939613421712649</v>
      </c>
      <c r="P9" s="24">
        <v>10.64</v>
      </c>
      <c r="Q9" s="24">
        <v>40.86856009384725</v>
      </c>
      <c r="R9" s="24">
        <v>231.6</v>
      </c>
      <c r="S9" s="24">
        <v>344.93397946027648</v>
      </c>
      <c r="T9" s="20">
        <f t="shared" si="0"/>
        <v>42.388809365631872</v>
      </c>
      <c r="U9" s="24">
        <v>0.51</v>
      </c>
      <c r="V9">
        <v>8.2771875000000001</v>
      </c>
      <c r="W9" s="5">
        <v>-2.5435051134461957</v>
      </c>
      <c r="X9" s="5">
        <v>0.3</v>
      </c>
      <c r="Y9" s="25" t="s">
        <v>24</v>
      </c>
      <c r="AA9"/>
      <c r="AB9"/>
    </row>
    <row r="10" spans="1:28" ht="19.95" customHeight="1" x14ac:dyDescent="0.3">
      <c r="A10" s="18" t="s">
        <v>51</v>
      </c>
      <c r="B10" s="18">
        <v>4.25</v>
      </c>
      <c r="C10" s="19">
        <v>-28.902929818272582</v>
      </c>
      <c r="D10" s="5">
        <v>1.1227924694845408</v>
      </c>
      <c r="E10" s="5">
        <v>12.277347287913845</v>
      </c>
      <c r="F10" s="19">
        <v>-8.7572215999999994</v>
      </c>
      <c r="G10" s="5">
        <v>5.4846805277170203</v>
      </c>
      <c r="H10" s="6" t="s">
        <v>25</v>
      </c>
      <c r="I10" s="5">
        <v>0.81647275699999999</v>
      </c>
      <c r="J10" s="6" t="s">
        <v>25</v>
      </c>
      <c r="K10" s="6" t="s">
        <v>25</v>
      </c>
      <c r="L10" s="6" t="s">
        <v>25</v>
      </c>
      <c r="M10" s="6" t="s">
        <v>25</v>
      </c>
      <c r="N10" s="6" t="s">
        <v>25</v>
      </c>
      <c r="O10" s="6" t="s">
        <v>25</v>
      </c>
      <c r="P10" s="6" t="s">
        <v>25</v>
      </c>
      <c r="Q10" s="6" t="s">
        <v>25</v>
      </c>
      <c r="R10" s="6" t="s">
        <v>25</v>
      </c>
      <c r="S10" s="6" t="s">
        <v>25</v>
      </c>
      <c r="T10" s="6" t="s">
        <v>25</v>
      </c>
      <c r="U10" s="6" t="s">
        <v>25</v>
      </c>
      <c r="V10" s="6" t="s">
        <v>25</v>
      </c>
      <c r="W10" s="6" t="s">
        <v>25</v>
      </c>
      <c r="X10" s="6" t="s">
        <v>25</v>
      </c>
      <c r="Y10" s="25" t="s">
        <v>24</v>
      </c>
      <c r="AA10"/>
      <c r="AB10"/>
    </row>
    <row r="11" spans="1:28" ht="19.95" customHeight="1" x14ac:dyDescent="0.3">
      <c r="A11" s="18" t="s">
        <v>52</v>
      </c>
      <c r="B11" s="18">
        <v>3.25</v>
      </c>
      <c r="C11" s="19">
        <v>-28.548961649656007</v>
      </c>
      <c r="D11" s="5">
        <v>0.27756189302915379</v>
      </c>
      <c r="E11" s="5">
        <v>87.54877938106911</v>
      </c>
      <c r="F11" s="19">
        <v>0.24835280000000015</v>
      </c>
      <c r="G11" s="5">
        <v>3.4460983098213211</v>
      </c>
      <c r="H11" s="6" t="s">
        <v>25</v>
      </c>
      <c r="I11" s="5">
        <v>0.799664504</v>
      </c>
      <c r="J11" s="6" t="s">
        <v>25</v>
      </c>
      <c r="K11" s="6" t="s">
        <v>25</v>
      </c>
      <c r="L11" s="6" t="s">
        <v>25</v>
      </c>
      <c r="M11" s="6" t="s">
        <v>25</v>
      </c>
      <c r="N11" s="6" t="s">
        <v>25</v>
      </c>
      <c r="O11" s="6" t="s">
        <v>25</v>
      </c>
      <c r="P11" s="6" t="s">
        <v>25</v>
      </c>
      <c r="Q11" s="6" t="s">
        <v>25</v>
      </c>
      <c r="R11" s="6" t="s">
        <v>25</v>
      </c>
      <c r="S11" s="6" t="s">
        <v>25</v>
      </c>
      <c r="T11" s="6" t="s">
        <v>25</v>
      </c>
      <c r="U11" s="6" t="s">
        <v>25</v>
      </c>
      <c r="V11" s="6" t="s">
        <v>25</v>
      </c>
      <c r="W11" s="6" t="s">
        <v>25</v>
      </c>
      <c r="X11" s="6" t="s">
        <v>25</v>
      </c>
      <c r="Y11" s="21" t="s">
        <v>53</v>
      </c>
      <c r="AA11"/>
      <c r="AB11"/>
    </row>
    <row r="12" spans="1:28" ht="19.95" customHeight="1" x14ac:dyDescent="0.3">
      <c r="A12" s="18" t="s">
        <v>54</v>
      </c>
      <c r="B12" s="18">
        <v>2.75</v>
      </c>
      <c r="C12" s="19">
        <v>-28.667777395433518</v>
      </c>
      <c r="D12" s="5">
        <v>1.3444704470547837</v>
      </c>
      <c r="E12" s="5">
        <v>7.5128998968007314</v>
      </c>
      <c r="F12" s="23">
        <v>-1.6570428999999995</v>
      </c>
      <c r="G12" s="5">
        <v>3.5232743525841306</v>
      </c>
      <c r="H12" s="5">
        <v>1</v>
      </c>
      <c r="I12" s="5">
        <v>0.91007732799999996</v>
      </c>
      <c r="J12" s="24">
        <v>7.4680999999999997</v>
      </c>
      <c r="K12" s="20">
        <v>74681.3</v>
      </c>
      <c r="L12" s="24">
        <v>630.24059999999997</v>
      </c>
      <c r="M12" s="24">
        <v>1.1308351675720694</v>
      </c>
      <c r="N12" s="5">
        <v>2.2953166540000001</v>
      </c>
      <c r="O12" s="5">
        <f>N12/J12</f>
        <v>0.30734948032297371</v>
      </c>
      <c r="P12" s="24">
        <v>36.85</v>
      </c>
      <c r="Q12" s="24">
        <v>26.447852407496917</v>
      </c>
      <c r="R12" s="24">
        <v>1621.79</v>
      </c>
      <c r="S12" s="24">
        <v>486.696810893129</v>
      </c>
      <c r="T12" s="20">
        <f t="shared" si="0"/>
        <v>27.408560806021541</v>
      </c>
      <c r="U12" s="24">
        <v>2.83</v>
      </c>
      <c r="V12">
        <v>8.5603125000000002</v>
      </c>
      <c r="W12" s="5">
        <v>-2.7640861849196132</v>
      </c>
      <c r="X12" s="5">
        <v>0.40147891952810177</v>
      </c>
      <c r="Y12" s="21" t="s">
        <v>53</v>
      </c>
      <c r="AA12"/>
      <c r="AB12"/>
    </row>
    <row r="13" spans="1:28" ht="19.95" customHeight="1" x14ac:dyDescent="0.3">
      <c r="A13" s="18" t="s">
        <v>55</v>
      </c>
      <c r="B13" s="18">
        <v>2.25</v>
      </c>
      <c r="C13" s="19">
        <v>-28.787869661064633</v>
      </c>
      <c r="D13" s="5">
        <v>1.2188242066592632</v>
      </c>
      <c r="E13" s="5">
        <v>9.2669700784352464</v>
      </c>
      <c r="F13" s="19">
        <v>1.7618472000000001</v>
      </c>
      <c r="G13" s="5">
        <v>6.7328593249913586</v>
      </c>
      <c r="H13" s="6" t="s">
        <v>25</v>
      </c>
      <c r="I13" s="5">
        <v>0.74945666300000002</v>
      </c>
      <c r="J13" s="6" t="s">
        <v>25</v>
      </c>
      <c r="K13" s="6" t="s">
        <v>25</v>
      </c>
      <c r="L13" s="6" t="s">
        <v>25</v>
      </c>
      <c r="M13" s="6" t="s">
        <v>25</v>
      </c>
      <c r="N13" s="6" t="s">
        <v>25</v>
      </c>
      <c r="O13" s="6" t="s">
        <v>25</v>
      </c>
      <c r="P13" s="6" t="s">
        <v>25</v>
      </c>
      <c r="Q13" s="6" t="s">
        <v>25</v>
      </c>
      <c r="R13" s="6" t="s">
        <v>25</v>
      </c>
      <c r="S13" s="6" t="s">
        <v>25</v>
      </c>
      <c r="T13" s="6" t="s">
        <v>25</v>
      </c>
      <c r="U13" s="6" t="s">
        <v>25</v>
      </c>
      <c r="V13" s="6" t="s">
        <v>25</v>
      </c>
      <c r="W13" s="6" t="s">
        <v>25</v>
      </c>
      <c r="X13" s="6" t="s">
        <v>25</v>
      </c>
      <c r="Y13" s="21" t="s">
        <v>53</v>
      </c>
      <c r="AA13"/>
      <c r="AB13"/>
    </row>
    <row r="14" spans="1:28" ht="19.95" customHeight="1" x14ac:dyDescent="0.3">
      <c r="A14" s="18" t="s">
        <v>56</v>
      </c>
      <c r="B14" s="18">
        <v>1.75</v>
      </c>
      <c r="C14" s="19">
        <v>-28.696295837456205</v>
      </c>
      <c r="D14" s="5">
        <v>1.5472153433212565</v>
      </c>
      <c r="E14" s="5">
        <v>12.086921690366449</v>
      </c>
      <c r="F14" s="19">
        <v>-7.4868664000000003</v>
      </c>
      <c r="G14" s="5">
        <v>6.0582760765137591</v>
      </c>
      <c r="H14" s="5">
        <v>0.69528697100000003</v>
      </c>
      <c r="I14" s="5">
        <v>0.83145128899999998</v>
      </c>
      <c r="J14" s="24">
        <v>7.8388999999999998</v>
      </c>
      <c r="K14" s="20">
        <v>78389.09</v>
      </c>
      <c r="L14" s="24">
        <v>1061.8952999999999</v>
      </c>
      <c r="M14" s="24">
        <v>1.8152267133092113</v>
      </c>
      <c r="N14" s="5">
        <v>2.8709639820000001</v>
      </c>
      <c r="O14" s="5">
        <f>N14/J14</f>
        <v>0.36624577198331404</v>
      </c>
      <c r="P14" s="24">
        <v>47.88</v>
      </c>
      <c r="Q14" s="24">
        <v>32.738841591348994</v>
      </c>
      <c r="R14" s="24">
        <v>1068.31</v>
      </c>
      <c r="S14" s="24">
        <v>314.37719059373313</v>
      </c>
      <c r="T14" s="20">
        <f t="shared" si="0"/>
        <v>30.945918554052515</v>
      </c>
      <c r="U14" s="24">
        <v>3.82</v>
      </c>
      <c r="V14">
        <v>4.42875</v>
      </c>
      <c r="W14" s="5">
        <v>-2.1437598052790938</v>
      </c>
      <c r="X14" s="5">
        <v>0.39480528405341841</v>
      </c>
      <c r="Y14" s="21" t="s">
        <v>53</v>
      </c>
      <c r="AA14"/>
      <c r="AB14"/>
    </row>
    <row r="15" spans="1:28" ht="19.95" customHeight="1" x14ac:dyDescent="0.3">
      <c r="A15" s="18" t="s">
        <v>57</v>
      </c>
      <c r="B15" s="18">
        <v>1.25</v>
      </c>
      <c r="C15" s="19">
        <v>-28.764473690955583</v>
      </c>
      <c r="D15" s="5">
        <v>1.225721875490303</v>
      </c>
      <c r="E15" s="5">
        <v>6.9529855187464618</v>
      </c>
      <c r="F15" s="19">
        <v>-13.5257656</v>
      </c>
      <c r="G15" s="5">
        <v>3.4207145408558786</v>
      </c>
      <c r="H15" s="6" t="s">
        <v>25</v>
      </c>
      <c r="I15" s="5">
        <v>0.77693377900000005</v>
      </c>
      <c r="J15" s="6" t="s">
        <v>25</v>
      </c>
      <c r="K15" s="6" t="s">
        <v>25</v>
      </c>
      <c r="L15" s="6" t="s">
        <v>25</v>
      </c>
      <c r="M15" s="6" t="s">
        <v>25</v>
      </c>
      <c r="N15" s="6" t="s">
        <v>25</v>
      </c>
      <c r="O15" s="6" t="s">
        <v>25</v>
      </c>
      <c r="P15" s="6" t="s">
        <v>25</v>
      </c>
      <c r="Q15" s="6" t="s">
        <v>25</v>
      </c>
      <c r="R15" s="6" t="s">
        <v>25</v>
      </c>
      <c r="S15" s="6" t="s">
        <v>25</v>
      </c>
      <c r="T15" s="6" t="s">
        <v>25</v>
      </c>
      <c r="U15" s="6" t="s">
        <v>25</v>
      </c>
      <c r="V15" s="6" t="s">
        <v>25</v>
      </c>
      <c r="W15" s="6" t="s">
        <v>25</v>
      </c>
      <c r="X15" s="6" t="s">
        <v>25</v>
      </c>
      <c r="Y15" s="21" t="s">
        <v>53</v>
      </c>
      <c r="AA15"/>
      <c r="AB15"/>
    </row>
    <row r="16" spans="1:28" ht="19.95" customHeight="1" x14ac:dyDescent="0.3">
      <c r="A16" s="18" t="s">
        <v>58</v>
      </c>
      <c r="B16" s="18">
        <v>0.75</v>
      </c>
      <c r="C16" s="19">
        <v>-28.886519046663011</v>
      </c>
      <c r="D16" s="5">
        <v>1.1888114180982643</v>
      </c>
      <c r="E16" s="5">
        <v>13.290043290043268</v>
      </c>
      <c r="F16" s="19">
        <v>-11.457197600000001</v>
      </c>
      <c r="G16" s="5">
        <v>5.0852729313287108</v>
      </c>
      <c r="H16" s="5">
        <v>0.89375762599999997</v>
      </c>
      <c r="I16" s="5">
        <v>0.91338549700000005</v>
      </c>
      <c r="J16" s="24">
        <v>7.7412000000000001</v>
      </c>
      <c r="K16" s="20">
        <v>77411.520000000004</v>
      </c>
      <c r="L16" s="24">
        <v>809.59939999999995</v>
      </c>
      <c r="M16" s="5">
        <v>1.4014234522200308</v>
      </c>
      <c r="N16" s="5">
        <v>2.811653749</v>
      </c>
      <c r="O16" s="5">
        <f>N16/J16</f>
        <v>0.36320644719164985</v>
      </c>
      <c r="P16" s="24">
        <v>58.69</v>
      </c>
      <c r="Q16" s="5">
        <v>40.637155813501643</v>
      </c>
      <c r="R16" s="24">
        <v>960.87</v>
      </c>
      <c r="S16" s="5">
        <v>289.6752203668957</v>
      </c>
      <c r="T16" s="20">
        <f t="shared" si="0"/>
        <v>49.368637537050326</v>
      </c>
      <c r="U16" s="24">
        <v>2.84</v>
      </c>
      <c r="V16">
        <v>8.0062499999999996</v>
      </c>
      <c r="W16" s="5">
        <v>-2.4802472937048616</v>
      </c>
      <c r="X16" s="5">
        <v>0.33207957770301938</v>
      </c>
      <c r="Y16" s="21" t="s">
        <v>53</v>
      </c>
      <c r="AA16"/>
      <c r="AB16"/>
    </row>
    <row r="17" spans="1:28" ht="19.95" customHeight="1" x14ac:dyDescent="0.3">
      <c r="A17" s="18" t="s">
        <v>59</v>
      </c>
      <c r="B17" s="18">
        <v>0.25</v>
      </c>
      <c r="C17" s="19">
        <v>-28.580192196267035</v>
      </c>
      <c r="D17" s="5">
        <v>1.2429499492172988</v>
      </c>
      <c r="E17" s="5">
        <v>5.8076410939261587</v>
      </c>
      <c r="F17" s="19">
        <v>-9.6148056000000004</v>
      </c>
      <c r="G17" s="5">
        <v>3.184024244044545</v>
      </c>
      <c r="H17" s="6" t="s">
        <v>25</v>
      </c>
      <c r="I17" s="5">
        <v>0.83100412899999998</v>
      </c>
      <c r="J17" s="6" t="s">
        <v>25</v>
      </c>
      <c r="K17" s="6" t="s">
        <v>25</v>
      </c>
      <c r="L17" s="6" t="s">
        <v>25</v>
      </c>
      <c r="M17" s="6" t="s">
        <v>25</v>
      </c>
      <c r="N17" s="6" t="s">
        <v>25</v>
      </c>
      <c r="O17" s="6" t="s">
        <v>25</v>
      </c>
      <c r="P17" s="6" t="s">
        <v>25</v>
      </c>
      <c r="Q17" s="6" t="s">
        <v>25</v>
      </c>
      <c r="R17" s="6" t="s">
        <v>25</v>
      </c>
      <c r="S17" s="6" t="s">
        <v>25</v>
      </c>
      <c r="T17" s="6" t="s">
        <v>25</v>
      </c>
      <c r="U17" s="6" t="s">
        <v>25</v>
      </c>
      <c r="V17" s="6" t="s">
        <v>25</v>
      </c>
      <c r="W17" s="6" t="s">
        <v>25</v>
      </c>
      <c r="X17" s="6" t="s">
        <v>25</v>
      </c>
      <c r="Y17" s="21" t="s">
        <v>53</v>
      </c>
      <c r="AA17"/>
      <c r="AB17"/>
    </row>
    <row r="18" spans="1:28" ht="19.95" customHeight="1" x14ac:dyDescent="0.3">
      <c r="A18" s="18" t="s">
        <v>60</v>
      </c>
      <c r="B18" s="18">
        <v>0</v>
      </c>
      <c r="C18" s="19">
        <v>-28.696295837456205</v>
      </c>
      <c r="D18" s="5">
        <v>1.7056106624872129</v>
      </c>
      <c r="E18" s="5">
        <v>3.0868686868688133</v>
      </c>
      <c r="F18" s="19">
        <v>-2.8125623999999996</v>
      </c>
      <c r="G18" s="5">
        <v>3.8951543663036059</v>
      </c>
      <c r="H18" s="5">
        <v>1</v>
      </c>
      <c r="I18" s="5">
        <v>0.90117123600000004</v>
      </c>
      <c r="J18" s="24">
        <v>8.0373999999999999</v>
      </c>
      <c r="K18" s="20">
        <v>80373.56</v>
      </c>
      <c r="L18" s="24">
        <v>614.01570000000004</v>
      </c>
      <c r="M18" s="5">
        <v>1.0236961483353479</v>
      </c>
      <c r="N18" s="5">
        <v>2.4351055220000002</v>
      </c>
      <c r="O18" s="5">
        <f>N18/J18</f>
        <v>0.30297179709856426</v>
      </c>
      <c r="P18" s="24">
        <v>54.86</v>
      </c>
      <c r="Q18" s="5">
        <v>36.585364639814379</v>
      </c>
      <c r="R18" s="24">
        <v>1568.87</v>
      </c>
      <c r="S18" s="5">
        <v>459.62954784460413</v>
      </c>
      <c r="T18" s="20">
        <f t="shared" si="0"/>
        <v>32.164433071730571</v>
      </c>
      <c r="U18" s="24">
        <v>3.79</v>
      </c>
      <c r="V18">
        <v>6.3</v>
      </c>
      <c r="W18" s="5">
        <v>-2.1264610695814636</v>
      </c>
      <c r="X18" s="5">
        <v>0.45578632789145723</v>
      </c>
      <c r="Y18" s="21" t="s">
        <v>53</v>
      </c>
      <c r="AA18"/>
      <c r="AB18"/>
    </row>
    <row r="19" spans="1:28" ht="19.95" customHeight="1" x14ac:dyDescent="0.3">
      <c r="A19" s="18" t="s">
        <v>61</v>
      </c>
      <c r="B19" s="18">
        <v>-0.25</v>
      </c>
      <c r="C19" s="19">
        <v>-28.638278458074296</v>
      </c>
      <c r="D19" s="5">
        <v>1.6679598875112223</v>
      </c>
      <c r="E19" s="5">
        <v>4.5899241108165167</v>
      </c>
      <c r="F19" s="23">
        <v>-5.5369872999999998</v>
      </c>
      <c r="G19" s="5">
        <v>3.8068953141699597</v>
      </c>
      <c r="H19" s="5">
        <v>1</v>
      </c>
      <c r="I19" s="5">
        <v>0.87352448599999999</v>
      </c>
      <c r="J19" s="24">
        <v>7.9904999999999999</v>
      </c>
      <c r="K19" s="20">
        <v>79904.52</v>
      </c>
      <c r="L19" s="24">
        <v>642.94920000000002</v>
      </c>
      <c r="M19" s="24">
        <v>1.0782267736543563</v>
      </c>
      <c r="N19" s="5">
        <v>2.3869061149999999</v>
      </c>
      <c r="O19" s="5">
        <f>N19/J19</f>
        <v>0.29871799199048871</v>
      </c>
      <c r="P19" s="24">
        <v>44.06</v>
      </c>
      <c r="Q19" s="24">
        <v>29.555474458766529</v>
      </c>
      <c r="R19" s="24">
        <v>1711.75</v>
      </c>
      <c r="S19" s="24">
        <v>487.44902361224149</v>
      </c>
      <c r="T19" s="20">
        <f t="shared" si="0"/>
        <v>26.415503352267255</v>
      </c>
      <c r="U19" s="24">
        <v>3.59</v>
      </c>
      <c r="V19">
        <v>3.9712499999999999</v>
      </c>
      <c r="W19" s="5">
        <v>-2.7728225672413194</v>
      </c>
      <c r="X19" s="5">
        <v>0.3</v>
      </c>
      <c r="Y19" s="21" t="s">
        <v>62</v>
      </c>
      <c r="AA19"/>
      <c r="AB19"/>
    </row>
    <row r="20" spans="1:28" ht="19.95" customHeight="1" x14ac:dyDescent="0.3">
      <c r="A20" s="18" t="s">
        <v>63</v>
      </c>
      <c r="B20" s="18">
        <v>-0.5</v>
      </c>
      <c r="C20" s="19">
        <v>-28.660289518402806</v>
      </c>
      <c r="D20" s="5">
        <v>2.2983492543414141</v>
      </c>
      <c r="E20" s="5">
        <v>10.368266206756424</v>
      </c>
      <c r="F20" s="23">
        <v>-5.2875894999999993</v>
      </c>
      <c r="G20" s="5">
        <v>4.6964843264769209</v>
      </c>
      <c r="H20" s="6" t="s">
        <v>25</v>
      </c>
      <c r="I20" s="5">
        <v>0.81783363399999998</v>
      </c>
      <c r="J20" s="6" t="s">
        <v>25</v>
      </c>
      <c r="K20" s="6" t="s">
        <v>25</v>
      </c>
      <c r="L20" s="6" t="s">
        <v>25</v>
      </c>
      <c r="M20" s="6" t="s">
        <v>25</v>
      </c>
      <c r="N20" s="6" t="s">
        <v>25</v>
      </c>
      <c r="O20" s="6" t="s">
        <v>25</v>
      </c>
      <c r="P20" s="6" t="s">
        <v>25</v>
      </c>
      <c r="Q20" s="6" t="s">
        <v>25</v>
      </c>
      <c r="R20" s="6" t="s">
        <v>25</v>
      </c>
      <c r="S20" s="6" t="s">
        <v>25</v>
      </c>
      <c r="T20" s="6" t="s">
        <v>25</v>
      </c>
      <c r="U20" s="6" t="s">
        <v>25</v>
      </c>
      <c r="V20" s="6" t="s">
        <v>25</v>
      </c>
      <c r="W20" s="6" t="s">
        <v>25</v>
      </c>
      <c r="X20" s="6" t="s">
        <v>25</v>
      </c>
      <c r="Y20" s="21" t="s">
        <v>62</v>
      </c>
      <c r="AA20"/>
      <c r="AB20"/>
    </row>
    <row r="21" spans="1:28" ht="19.95" customHeight="1" x14ac:dyDescent="0.3">
      <c r="A21" s="18" t="s">
        <v>64</v>
      </c>
      <c r="B21" s="18">
        <v>-1</v>
      </c>
      <c r="C21" s="19">
        <v>-28.817316344286382</v>
      </c>
      <c r="D21" s="5">
        <v>1.1693990784668826</v>
      </c>
      <c r="E21" s="5">
        <v>8.0012583892617251</v>
      </c>
      <c r="F21" s="19">
        <v>-6.7536791999999997</v>
      </c>
      <c r="G21" s="5">
        <v>1.7959461590958423</v>
      </c>
      <c r="H21" s="5">
        <v>1</v>
      </c>
      <c r="I21" s="5">
        <v>0.94511781800000005</v>
      </c>
      <c r="J21" s="24">
        <v>8.6475000000000009</v>
      </c>
      <c r="K21" s="20">
        <v>86474.96</v>
      </c>
      <c r="L21" s="24">
        <v>1111.0346999999999</v>
      </c>
      <c r="M21" s="5">
        <v>1.7216388397288642</v>
      </c>
      <c r="N21" s="5">
        <v>1.549257017</v>
      </c>
      <c r="O21" s="5">
        <f>N21/J21</f>
        <v>0.17915663683145416</v>
      </c>
      <c r="P21" s="24">
        <v>39.76</v>
      </c>
      <c r="Q21" s="5">
        <v>24.644544501668452</v>
      </c>
      <c r="R21" s="24">
        <v>2024.63</v>
      </c>
      <c r="S21" s="5">
        <v>533.78800011805095</v>
      </c>
      <c r="T21" s="20">
        <f t="shared" si="0"/>
        <v>34.000368849380791</v>
      </c>
      <c r="U21" s="24">
        <v>1.89</v>
      </c>
      <c r="V21">
        <v>8.7703125000000011</v>
      </c>
      <c r="W21" s="5">
        <v>-3.5434154063694168</v>
      </c>
      <c r="X21" s="5">
        <v>0.3</v>
      </c>
      <c r="Y21" s="21" t="s">
        <v>62</v>
      </c>
      <c r="AA21"/>
      <c r="AB21"/>
    </row>
    <row r="22" spans="1:28" ht="19.95" customHeight="1" x14ac:dyDescent="0.3">
      <c r="A22" s="18" t="s">
        <v>65</v>
      </c>
      <c r="B22" s="18">
        <v>-1.5</v>
      </c>
      <c r="C22" s="19">
        <v>-28.462898371464803</v>
      </c>
      <c r="D22" s="5">
        <v>1.8950944654334372</v>
      </c>
      <c r="E22" s="5">
        <v>7.1180738092735059</v>
      </c>
      <c r="F22" s="23" t="s">
        <v>25</v>
      </c>
      <c r="G22" s="5">
        <v>1.2862332210564116</v>
      </c>
      <c r="H22" s="6" t="s">
        <v>25</v>
      </c>
      <c r="I22" s="5">
        <v>0.78740304699999997</v>
      </c>
      <c r="J22" s="6" t="s">
        <v>25</v>
      </c>
      <c r="K22" s="6" t="s">
        <v>25</v>
      </c>
      <c r="L22" s="6" t="s">
        <v>25</v>
      </c>
      <c r="M22" s="6" t="s">
        <v>25</v>
      </c>
      <c r="N22" s="6" t="s">
        <v>25</v>
      </c>
      <c r="O22" s="6" t="s">
        <v>25</v>
      </c>
      <c r="P22" s="6" t="s">
        <v>25</v>
      </c>
      <c r="Q22" s="6" t="s">
        <v>25</v>
      </c>
      <c r="R22" s="6" t="s">
        <v>25</v>
      </c>
      <c r="S22" s="6" t="s">
        <v>25</v>
      </c>
      <c r="T22" s="6" t="s">
        <v>25</v>
      </c>
      <c r="U22" s="6" t="s">
        <v>25</v>
      </c>
      <c r="V22" s="6" t="s">
        <v>25</v>
      </c>
      <c r="W22" s="6" t="s">
        <v>25</v>
      </c>
      <c r="X22" s="6" t="s">
        <v>25</v>
      </c>
      <c r="Y22" s="21" t="s">
        <v>62</v>
      </c>
      <c r="AA22"/>
      <c r="AB22"/>
    </row>
    <row r="23" spans="1:28" ht="19.95" customHeight="1" x14ac:dyDescent="0.3">
      <c r="A23" s="18" t="s">
        <v>66</v>
      </c>
      <c r="B23" s="18">
        <v>-2</v>
      </c>
      <c r="C23" s="19">
        <v>-28.520850064990213</v>
      </c>
      <c r="D23" s="5">
        <v>1.8923977241109395</v>
      </c>
      <c r="E23" s="5">
        <v>14.766923829186076</v>
      </c>
      <c r="F23" s="19">
        <v>-10.908720800000001</v>
      </c>
      <c r="G23" s="5">
        <v>3.7511927620735648</v>
      </c>
      <c r="H23" s="5">
        <v>0.80198143200000005</v>
      </c>
      <c r="I23" s="5">
        <v>0.802570856</v>
      </c>
      <c r="J23" s="24">
        <v>8.1834000000000007</v>
      </c>
      <c r="K23" s="20">
        <v>81834.45</v>
      </c>
      <c r="L23" s="24">
        <v>765.54809999999998</v>
      </c>
      <c r="M23" s="24">
        <v>1.253548418789397</v>
      </c>
      <c r="N23" s="5">
        <v>2.5677852350000001</v>
      </c>
      <c r="O23" s="5">
        <f t="shared" ref="O23:O29" si="1">N23/J23</f>
        <v>0.31377975352542953</v>
      </c>
      <c r="P23" s="24">
        <v>57.32</v>
      </c>
      <c r="Q23" s="24">
        <v>37.543503988845771</v>
      </c>
      <c r="R23" s="24">
        <v>965.55</v>
      </c>
      <c r="S23" s="24">
        <v>284.33853294479087</v>
      </c>
      <c r="T23" s="20">
        <f t="shared" si="0"/>
        <v>30.28961579782564</v>
      </c>
      <c r="U23" s="24">
        <v>2.57</v>
      </c>
      <c r="V23">
        <v>7.3218749999999995</v>
      </c>
      <c r="W23" s="5">
        <v>-2.3798748617257766</v>
      </c>
      <c r="X23" s="5">
        <v>0.3</v>
      </c>
      <c r="Y23" s="21" t="s">
        <v>62</v>
      </c>
      <c r="AA23"/>
      <c r="AB23"/>
    </row>
    <row r="24" spans="1:28" ht="19.95" customHeight="1" x14ac:dyDescent="0.3">
      <c r="A24" s="18" t="s">
        <v>67</v>
      </c>
      <c r="B24" s="18">
        <v>-3</v>
      </c>
      <c r="C24" s="19">
        <v>-29.359585734610732</v>
      </c>
      <c r="D24" s="5">
        <v>1.4016385906703461</v>
      </c>
      <c r="E24" s="5">
        <v>6.9229241160110462</v>
      </c>
      <c r="F24" s="23">
        <v>-11.370230499999998</v>
      </c>
      <c r="G24" s="5">
        <v>5.1495237984336653</v>
      </c>
      <c r="H24" s="5">
        <v>0.84527809200000004</v>
      </c>
      <c r="I24" s="5">
        <v>0.81473134999999997</v>
      </c>
      <c r="J24" s="20">
        <v>7.3573000000000004</v>
      </c>
      <c r="K24" s="20">
        <v>73573.47</v>
      </c>
      <c r="L24" s="20">
        <v>605.6789</v>
      </c>
      <c r="M24" s="5">
        <v>1.1031282417425736</v>
      </c>
      <c r="N24" s="5">
        <v>2.388669481</v>
      </c>
      <c r="O24" s="5">
        <f t="shared" si="1"/>
        <v>0.32466658706318891</v>
      </c>
      <c r="P24" s="20">
        <v>49.71</v>
      </c>
      <c r="Q24" s="5">
        <v>36.214901920488451</v>
      </c>
      <c r="R24" s="20">
        <v>1124.2</v>
      </c>
      <c r="S24" s="5">
        <v>397.18830499402804</v>
      </c>
      <c r="T24" s="20">
        <f t="shared" si="0"/>
        <v>35.465633103199416</v>
      </c>
      <c r="U24" s="20">
        <v>3.44</v>
      </c>
      <c r="V24">
        <v>5.5368750000000011</v>
      </c>
      <c r="W24" s="5">
        <v>-2.6503093064242962</v>
      </c>
      <c r="X24" s="5">
        <v>0.36807853243182437</v>
      </c>
      <c r="Y24" s="21" t="s">
        <v>62</v>
      </c>
      <c r="AA24"/>
      <c r="AB24"/>
    </row>
    <row r="25" spans="1:28" ht="19.95" customHeight="1" x14ac:dyDescent="0.3">
      <c r="A25" s="18" t="s">
        <v>68</v>
      </c>
      <c r="B25" s="18">
        <v>-4</v>
      </c>
      <c r="C25" s="19">
        <v>-29.284816703641582</v>
      </c>
      <c r="D25" s="5">
        <v>1.4550259966215398</v>
      </c>
      <c r="E25" s="5">
        <v>8.2224808779514831</v>
      </c>
      <c r="F25" s="23">
        <v>-10.9913743</v>
      </c>
      <c r="G25" s="5">
        <v>5.4011679183286239</v>
      </c>
      <c r="H25" s="5">
        <v>0.40312737399999998</v>
      </c>
      <c r="I25" s="5">
        <v>0.58616020400000002</v>
      </c>
      <c r="J25" s="20">
        <v>8.1202000000000005</v>
      </c>
      <c r="K25" s="20">
        <v>81201.740000000005</v>
      </c>
      <c r="L25" s="20">
        <v>680.50189999999998</v>
      </c>
      <c r="M25" s="24">
        <v>1.122971682626505</v>
      </c>
      <c r="N25" s="5">
        <v>3.3305180179999998</v>
      </c>
      <c r="O25" s="5">
        <f t="shared" si="1"/>
        <v>0.41015221521637391</v>
      </c>
      <c r="P25" s="20">
        <v>58.72</v>
      </c>
      <c r="Q25" s="24">
        <v>38.760154646932435</v>
      </c>
      <c r="R25" s="20">
        <v>1082.29</v>
      </c>
      <c r="S25" s="24">
        <v>318.26540174113791</v>
      </c>
      <c r="T25" s="20">
        <f t="shared" si="0"/>
        <v>40.356667259790129</v>
      </c>
      <c r="U25" s="20">
        <v>3.5</v>
      </c>
      <c r="V25">
        <v>7.6734375000000004</v>
      </c>
      <c r="W25" s="5">
        <v>-1.9965349097611065</v>
      </c>
      <c r="X25" s="5">
        <v>0.42131822485428511</v>
      </c>
      <c r="Y25" s="21" t="s">
        <v>62</v>
      </c>
      <c r="AA25"/>
      <c r="AB25"/>
    </row>
    <row r="26" spans="1:28" ht="19.95" customHeight="1" x14ac:dyDescent="0.3">
      <c r="A26" s="18" t="s">
        <v>69</v>
      </c>
      <c r="B26" s="18">
        <v>-5</v>
      </c>
      <c r="C26" s="19">
        <v>-28.340388716606526</v>
      </c>
      <c r="D26" s="5">
        <v>1.77236352594045</v>
      </c>
      <c r="E26" s="5">
        <v>7.3714098503875736</v>
      </c>
      <c r="F26" s="19">
        <v>-2.4440839999999997</v>
      </c>
      <c r="G26" s="5">
        <v>6.1292960276005699</v>
      </c>
      <c r="H26" s="5">
        <v>0.83930364000000002</v>
      </c>
      <c r="I26" s="5">
        <v>0.89035796700000003</v>
      </c>
      <c r="J26" s="20">
        <v>7.6172000000000004</v>
      </c>
      <c r="K26" s="20">
        <v>76172.33</v>
      </c>
      <c r="L26" s="20">
        <v>741.50400000000002</v>
      </c>
      <c r="M26" s="5">
        <v>1.3044308346613525</v>
      </c>
      <c r="N26" s="5">
        <v>2.7097752549999998</v>
      </c>
      <c r="O26" s="5">
        <f t="shared" si="1"/>
        <v>0.35574427020427452</v>
      </c>
      <c r="P26" s="20">
        <v>63.57</v>
      </c>
      <c r="Q26" s="5">
        <v>44.732148799964492</v>
      </c>
      <c r="R26" s="20">
        <v>1192.1600000000001</v>
      </c>
      <c r="S26" s="5">
        <v>358.50252018617505</v>
      </c>
      <c r="T26" s="20">
        <f t="shared" si="0"/>
        <v>35.867359641283826</v>
      </c>
      <c r="U26" s="20">
        <v>3.66</v>
      </c>
      <c r="V26">
        <v>7.9171875000000007</v>
      </c>
      <c r="W26" s="5">
        <v>-2.6382653993960545</v>
      </c>
      <c r="X26" s="5">
        <v>0.35441258477053722</v>
      </c>
      <c r="Y26" s="21" t="s">
        <v>62</v>
      </c>
      <c r="AA26"/>
      <c r="AB26"/>
    </row>
    <row r="27" spans="1:28" ht="19.95" customHeight="1" x14ac:dyDescent="0.3">
      <c r="A27" s="18" t="s">
        <v>70</v>
      </c>
      <c r="B27" s="18">
        <v>-6</v>
      </c>
      <c r="C27" s="19">
        <v>-28.695087919569005</v>
      </c>
      <c r="D27" s="5">
        <v>1.9389403558934075</v>
      </c>
      <c r="E27" s="5">
        <v>8.7998257460248297</v>
      </c>
      <c r="F27" s="19">
        <v>-6.9063479999999995</v>
      </c>
      <c r="G27" s="5">
        <v>5.603573478858519</v>
      </c>
      <c r="H27" s="5">
        <v>1</v>
      </c>
      <c r="I27" s="5">
        <v>0.91167688499999999</v>
      </c>
      <c r="J27" s="20">
        <v>6.7374000000000001</v>
      </c>
      <c r="K27" s="20">
        <v>67374.28</v>
      </c>
      <c r="L27" s="20">
        <v>679.38869999999997</v>
      </c>
      <c r="M27" s="24">
        <v>1.3512290713904471</v>
      </c>
      <c r="N27" s="5">
        <v>2.4040198739999998</v>
      </c>
      <c r="O27" s="5">
        <f t="shared" si="1"/>
        <v>0.35681715112654733</v>
      </c>
      <c r="P27" s="20">
        <v>64.63</v>
      </c>
      <c r="Q27" s="24">
        <v>51.416772097601623</v>
      </c>
      <c r="R27" s="20">
        <v>542.76</v>
      </c>
      <c r="S27" s="24">
        <v>206.68403956929598</v>
      </c>
      <c r="T27" s="20">
        <f t="shared" si="0"/>
        <v>33.332639554155016</v>
      </c>
      <c r="U27" s="20">
        <v>2.61</v>
      </c>
      <c r="V27">
        <v>5.7984374999999995</v>
      </c>
      <c r="W27" s="5">
        <v>-0.88470560144298871</v>
      </c>
      <c r="X27" s="5">
        <v>0.3</v>
      </c>
      <c r="Y27" s="21" t="s">
        <v>62</v>
      </c>
      <c r="AA27"/>
      <c r="AB27"/>
    </row>
    <row r="28" spans="1:28" ht="19.95" customHeight="1" x14ac:dyDescent="0.3">
      <c r="A28" s="18" t="s">
        <v>71</v>
      </c>
      <c r="B28" s="18">
        <v>-7</v>
      </c>
      <c r="C28" s="19">
        <v>-28.774882625345413</v>
      </c>
      <c r="D28" s="5">
        <v>0.32846909709621896</v>
      </c>
      <c r="E28" s="5">
        <v>88.653863994804752</v>
      </c>
      <c r="F28" s="23">
        <v>-5.9148915999999998</v>
      </c>
      <c r="G28" s="5">
        <v>2.1778022870929177</v>
      </c>
      <c r="H28" s="5">
        <v>1</v>
      </c>
      <c r="I28" s="5">
        <v>0.80411663099999997</v>
      </c>
      <c r="J28" s="20">
        <v>1.1869000000000001</v>
      </c>
      <c r="K28" s="20">
        <v>11869.18</v>
      </c>
      <c r="L28" s="20">
        <v>1422.0327</v>
      </c>
      <c r="M28" s="24">
        <v>16.054384700543757</v>
      </c>
      <c r="N28" s="5">
        <v>0.96314842300000003</v>
      </c>
      <c r="O28" s="5">
        <f t="shared" si="1"/>
        <v>0.81148236835453702</v>
      </c>
      <c r="P28" s="20">
        <v>12.78</v>
      </c>
      <c r="Q28" s="24">
        <v>57.713169738768791</v>
      </c>
      <c r="R28" s="20">
        <v>148.5</v>
      </c>
      <c r="S28" s="24">
        <v>246.6807988396742</v>
      </c>
      <c r="T28" s="20">
        <f t="shared" si="0"/>
        <v>38.90776975057819</v>
      </c>
      <c r="U28" s="20">
        <v>0.52</v>
      </c>
      <c r="V28">
        <v>5.3071874999999995</v>
      </c>
      <c r="W28" s="5">
        <v>-1.717308087468939</v>
      </c>
      <c r="X28" s="5">
        <v>0.3</v>
      </c>
      <c r="Y28" s="21" t="s">
        <v>72</v>
      </c>
    </row>
    <row r="29" spans="1:28" ht="19.95" customHeight="1" x14ac:dyDescent="0.3">
      <c r="A29" s="18" t="s">
        <v>73</v>
      </c>
      <c r="B29" s="18">
        <v>-8</v>
      </c>
      <c r="C29" s="19">
        <v>-29.006072019304384</v>
      </c>
      <c r="D29" s="5">
        <v>2.2071292361564372</v>
      </c>
      <c r="E29" s="5">
        <v>4.5869412590684808</v>
      </c>
      <c r="F29" s="23">
        <v>-7.069546299999999</v>
      </c>
      <c r="G29" s="5">
        <v>4.5521665612393729</v>
      </c>
      <c r="H29" s="5">
        <v>1</v>
      </c>
      <c r="I29" s="5">
        <v>0.88365924399999995</v>
      </c>
      <c r="J29" s="20">
        <v>6.7331000000000003</v>
      </c>
      <c r="K29" s="20">
        <v>67330.77</v>
      </c>
      <c r="L29" s="20">
        <v>642.50279999999998</v>
      </c>
      <c r="M29" s="5">
        <v>1.2786928650897647</v>
      </c>
      <c r="N29" s="5">
        <v>1.8815010400000001</v>
      </c>
      <c r="O29" s="5">
        <f t="shared" si="1"/>
        <v>0.2794405311075136</v>
      </c>
      <c r="P29" s="20">
        <v>33.31</v>
      </c>
      <c r="Q29" s="5">
        <v>26.51708869510923</v>
      </c>
      <c r="R29" s="20">
        <v>574.09</v>
      </c>
      <c r="S29" s="5">
        <v>220.79370637398972</v>
      </c>
      <c r="T29" s="20">
        <f t="shared" si="0"/>
        <v>15.092002522700964</v>
      </c>
      <c r="U29" s="20">
        <v>1.87</v>
      </c>
      <c r="V29">
        <v>8.6015625</v>
      </c>
      <c r="W29" s="5">
        <v>-1.8705835992616553</v>
      </c>
      <c r="X29" s="5">
        <v>0.3</v>
      </c>
      <c r="Y29" s="21" t="s">
        <v>72</v>
      </c>
    </row>
    <row r="30" spans="1:28" ht="19.95" customHeight="1" x14ac:dyDescent="0.3">
      <c r="A30" s="18" t="s">
        <v>74</v>
      </c>
      <c r="B30" s="18">
        <v>-9</v>
      </c>
      <c r="C30" s="19">
        <v>-28.834957055486143</v>
      </c>
      <c r="D30" s="5">
        <v>2.4890044328107188</v>
      </c>
      <c r="E30" s="5">
        <v>11.379727162838901</v>
      </c>
      <c r="F30" s="19">
        <v>-6.3333687999999997</v>
      </c>
      <c r="G30" s="5">
        <v>4.5735606019777739</v>
      </c>
      <c r="H30" s="6" t="s">
        <v>25</v>
      </c>
      <c r="I30" s="5">
        <v>0.61740610200000001</v>
      </c>
      <c r="J30" s="6" t="s">
        <v>25</v>
      </c>
      <c r="K30" s="6" t="s">
        <v>25</v>
      </c>
      <c r="L30" s="6" t="s">
        <v>25</v>
      </c>
      <c r="M30" s="6" t="s">
        <v>25</v>
      </c>
      <c r="N30" s="6" t="s">
        <v>25</v>
      </c>
      <c r="O30" s="6" t="s">
        <v>25</v>
      </c>
      <c r="P30" s="6" t="s">
        <v>25</v>
      </c>
      <c r="Q30" s="6" t="s">
        <v>25</v>
      </c>
      <c r="R30" s="6" t="s">
        <v>25</v>
      </c>
      <c r="S30" s="6" t="s">
        <v>25</v>
      </c>
      <c r="T30" s="6" t="s">
        <v>25</v>
      </c>
      <c r="U30" s="6" t="s">
        <v>25</v>
      </c>
      <c r="V30" s="6" t="s">
        <v>25</v>
      </c>
      <c r="W30" s="6" t="s">
        <v>25</v>
      </c>
      <c r="X30" s="6" t="s">
        <v>25</v>
      </c>
      <c r="Y30" s="21" t="s">
        <v>72</v>
      </c>
    </row>
    <row r="31" spans="1:28" ht="19.95" customHeight="1" x14ac:dyDescent="0.3">
      <c r="A31" s="18" t="s">
        <v>75</v>
      </c>
      <c r="B31" s="18">
        <v>-10</v>
      </c>
      <c r="C31" s="19">
        <v>-29.117567529981216</v>
      </c>
      <c r="D31" s="5">
        <v>1.6830455084705367</v>
      </c>
      <c r="E31" s="5">
        <v>32.473037840533699</v>
      </c>
      <c r="F31" s="19">
        <v>0.98907919999999994</v>
      </c>
      <c r="G31" s="5">
        <v>4.0693063224851267</v>
      </c>
      <c r="H31" s="5">
        <v>0.74869873399999998</v>
      </c>
      <c r="I31" s="5">
        <v>0.26577200600000001</v>
      </c>
      <c r="J31" s="20">
        <v>5.7736000000000001</v>
      </c>
      <c r="K31" s="20">
        <v>57736.13</v>
      </c>
      <c r="L31" s="20">
        <v>619.62509999999997</v>
      </c>
      <c r="M31" s="24">
        <v>1.4380902114499183</v>
      </c>
      <c r="N31" s="5">
        <v>2.3359059169999998</v>
      </c>
      <c r="O31" s="5">
        <f>N31/J31</f>
        <v>0.40458395403214631</v>
      </c>
      <c r="P31" s="20">
        <v>57.11</v>
      </c>
      <c r="Q31" s="24">
        <v>53.018725016726954</v>
      </c>
      <c r="R31" s="20">
        <v>649.76</v>
      </c>
      <c r="S31" s="24">
        <v>293.17152997110969</v>
      </c>
      <c r="T31" s="20">
        <f t="shared" si="0"/>
        <v>33.932534629974782</v>
      </c>
      <c r="U31" s="20">
        <v>2.92</v>
      </c>
      <c r="V31">
        <v>4.8806250000000002</v>
      </c>
      <c r="W31" s="5">
        <v>-1.2901999248235771</v>
      </c>
      <c r="X31" s="5">
        <v>0.3</v>
      </c>
      <c r="Y31" s="21" t="s">
        <v>72</v>
      </c>
    </row>
    <row r="32" spans="1:28" ht="19.95" customHeight="1" x14ac:dyDescent="0.3">
      <c r="A32" s="18" t="s">
        <v>76</v>
      </c>
      <c r="B32" s="18">
        <v>-11</v>
      </c>
      <c r="C32" s="19">
        <v>-28.944294795217161</v>
      </c>
      <c r="D32" s="5">
        <v>1.8374808270715861</v>
      </c>
      <c r="E32" s="5">
        <v>12.42094349403833</v>
      </c>
      <c r="F32" s="19">
        <v>-3.8586263999999995</v>
      </c>
      <c r="G32" s="5">
        <v>5.0814768619570607</v>
      </c>
      <c r="H32" s="6" t="s">
        <v>25</v>
      </c>
      <c r="I32" s="5">
        <v>0.38997171000000003</v>
      </c>
      <c r="J32" s="6" t="s">
        <v>25</v>
      </c>
      <c r="K32" s="6" t="s">
        <v>25</v>
      </c>
      <c r="L32" s="6" t="s">
        <v>25</v>
      </c>
      <c r="M32" s="6" t="s">
        <v>25</v>
      </c>
      <c r="N32" s="6" t="s">
        <v>25</v>
      </c>
      <c r="O32" s="6" t="s">
        <v>25</v>
      </c>
      <c r="P32" s="6" t="s">
        <v>25</v>
      </c>
      <c r="Q32" s="6" t="s">
        <v>25</v>
      </c>
      <c r="R32" s="6" t="s">
        <v>25</v>
      </c>
      <c r="S32" s="6" t="s">
        <v>25</v>
      </c>
      <c r="T32" s="6" t="s">
        <v>25</v>
      </c>
      <c r="U32" s="6" t="s">
        <v>25</v>
      </c>
      <c r="V32" s="6" t="s">
        <v>25</v>
      </c>
      <c r="W32" s="6" t="s">
        <v>25</v>
      </c>
      <c r="X32" s="6" t="s">
        <v>25</v>
      </c>
      <c r="Y32" s="21" t="s">
        <v>77</v>
      </c>
    </row>
    <row r="33" spans="1:28" ht="19.95" customHeight="1" x14ac:dyDescent="0.3">
      <c r="A33" s="18" t="s">
        <v>78</v>
      </c>
      <c r="B33" s="18">
        <v>-12</v>
      </c>
      <c r="C33" s="19">
        <v>-28.774449896415376</v>
      </c>
      <c r="D33" s="5">
        <v>1.831984816629264</v>
      </c>
      <c r="E33" s="5">
        <v>19.348861831656848</v>
      </c>
      <c r="F33" s="23">
        <v>-10.100395899999999</v>
      </c>
      <c r="G33" s="5">
        <v>5.7879361788346211</v>
      </c>
      <c r="H33" s="5">
        <v>1</v>
      </c>
      <c r="I33" s="5">
        <v>0.59007742500000004</v>
      </c>
      <c r="J33" s="20">
        <v>6.3281000000000001</v>
      </c>
      <c r="K33" s="20">
        <v>63281.25</v>
      </c>
      <c r="L33" s="20">
        <v>642.57809999999995</v>
      </c>
      <c r="M33" s="5">
        <v>1.3606789594074069</v>
      </c>
      <c r="N33" s="5">
        <v>2.845703125</v>
      </c>
      <c r="O33" s="5">
        <f>N33/J33</f>
        <v>0.44969313459016136</v>
      </c>
      <c r="P33" s="20">
        <v>62.23</v>
      </c>
      <c r="Q33" s="5">
        <v>52.709578271604926</v>
      </c>
      <c r="R33" s="20">
        <v>732.81</v>
      </c>
      <c r="S33" s="5">
        <v>284.65983111134295</v>
      </c>
      <c r="T33" s="20">
        <f t="shared" si="0"/>
        <v>33.968622138746355</v>
      </c>
      <c r="U33" s="20">
        <v>6</v>
      </c>
      <c r="V33">
        <v>6.99</v>
      </c>
      <c r="W33" s="5">
        <v>-1.7469494212069758</v>
      </c>
      <c r="X33" s="5">
        <v>0.35479208302830018</v>
      </c>
      <c r="Y33" s="21" t="s">
        <v>77</v>
      </c>
    </row>
    <row r="34" spans="1:28" ht="19.95" customHeight="1" x14ac:dyDescent="0.3">
      <c r="A34" s="18" t="s">
        <v>79</v>
      </c>
      <c r="B34" s="18">
        <v>-13</v>
      </c>
      <c r="C34" s="19">
        <v>-28.940707987325254</v>
      </c>
      <c r="D34" s="5">
        <v>1.5483658432195448</v>
      </c>
      <c r="E34" s="5">
        <v>10.139429977445195</v>
      </c>
      <c r="F34" s="23">
        <v>-12.673381599999999</v>
      </c>
      <c r="G34" s="5">
        <v>5.9123699607530469</v>
      </c>
      <c r="H34" s="5">
        <v>0.65313192099999995</v>
      </c>
      <c r="I34" s="5">
        <v>0.65146791000000004</v>
      </c>
      <c r="J34" s="20">
        <v>7.306</v>
      </c>
      <c r="K34" s="20">
        <v>73059.75</v>
      </c>
      <c r="L34" s="20">
        <v>742.1875</v>
      </c>
      <c r="M34" s="24">
        <v>1.3612573954879394</v>
      </c>
      <c r="N34" s="5">
        <v>3.233173077</v>
      </c>
      <c r="O34" s="5">
        <f>N34/J34</f>
        <v>0.4425366927183137</v>
      </c>
      <c r="P34" s="20">
        <v>88.73</v>
      </c>
      <c r="Q34" s="24">
        <v>65.096417658149662</v>
      </c>
      <c r="R34" s="20">
        <v>894.14</v>
      </c>
      <c r="S34" s="24">
        <v>292.21187872993721</v>
      </c>
      <c r="T34" s="20">
        <f t="shared" si="0"/>
        <v>57.305578257591968</v>
      </c>
      <c r="U34" s="20">
        <v>4.88</v>
      </c>
      <c r="V34">
        <v>4.875</v>
      </c>
      <c r="W34" s="5">
        <v>-1.4634775013793813</v>
      </c>
      <c r="X34" s="5">
        <v>0.3</v>
      </c>
      <c r="Y34" s="21" t="s">
        <v>77</v>
      </c>
    </row>
    <row r="35" spans="1:28" ht="19.95" customHeight="1" x14ac:dyDescent="0.3">
      <c r="A35" s="18" t="s">
        <v>80</v>
      </c>
      <c r="B35" s="18">
        <v>-14</v>
      </c>
      <c r="C35" s="19">
        <v>-28.965163809777778</v>
      </c>
      <c r="D35" s="5">
        <v>1.373295714344529</v>
      </c>
      <c r="E35" s="5">
        <v>14.79913606911451</v>
      </c>
      <c r="F35" s="23">
        <v>-6.5859810999999997</v>
      </c>
      <c r="G35" s="5">
        <v>7.6991122206875362</v>
      </c>
      <c r="H35" s="6" t="s">
        <v>25</v>
      </c>
      <c r="I35" s="5">
        <v>0.73601050599999995</v>
      </c>
      <c r="J35" s="6" t="s">
        <v>25</v>
      </c>
      <c r="K35" s="6" t="s">
        <v>25</v>
      </c>
      <c r="L35" s="6" t="s">
        <v>25</v>
      </c>
      <c r="M35" s="6" t="s">
        <v>25</v>
      </c>
      <c r="N35" s="6" t="s">
        <v>25</v>
      </c>
      <c r="O35" s="6" t="s">
        <v>25</v>
      </c>
      <c r="P35" s="6" t="s">
        <v>25</v>
      </c>
      <c r="Q35" s="6" t="s">
        <v>25</v>
      </c>
      <c r="R35" s="6" t="s">
        <v>25</v>
      </c>
      <c r="S35" s="6" t="s">
        <v>25</v>
      </c>
      <c r="T35" s="6" t="s">
        <v>25</v>
      </c>
      <c r="U35" s="6" t="s">
        <v>25</v>
      </c>
      <c r="V35" s="6" t="s">
        <v>25</v>
      </c>
      <c r="W35" s="6" t="s">
        <v>25</v>
      </c>
      <c r="X35" s="6" t="s">
        <v>25</v>
      </c>
      <c r="Y35" s="21" t="s">
        <v>77</v>
      </c>
    </row>
    <row r="36" spans="1:28" ht="19.95" customHeight="1" x14ac:dyDescent="0.3">
      <c r="A36" s="18" t="s">
        <v>81</v>
      </c>
      <c r="B36" s="18">
        <v>-15</v>
      </c>
      <c r="C36" s="19">
        <v>-28.824417530847882</v>
      </c>
      <c r="D36" s="5">
        <v>1.8191248253243701</v>
      </c>
      <c r="E36" s="5">
        <v>13.180491155761725</v>
      </c>
      <c r="F36" s="23">
        <v>-12.497280099999999</v>
      </c>
      <c r="G36" s="5">
        <v>2.864514174082049</v>
      </c>
      <c r="H36" s="5">
        <v>0.48250828699999998</v>
      </c>
      <c r="I36" s="5">
        <v>0.76066299400000004</v>
      </c>
      <c r="J36" s="20">
        <v>7.3042999999999996</v>
      </c>
      <c r="K36" s="20">
        <v>73043.33</v>
      </c>
      <c r="L36" s="20">
        <v>914.9683</v>
      </c>
      <c r="M36" s="20">
        <v>1.6785345383349852</v>
      </c>
      <c r="N36" s="5">
        <v>3.1349546159999999</v>
      </c>
      <c r="O36" s="5">
        <f>N36/J36</f>
        <v>0.42919302547814303</v>
      </c>
      <c r="P36" s="20">
        <v>72.66</v>
      </c>
      <c r="Q36" s="20">
        <v>53.318708224282751</v>
      </c>
      <c r="R36" s="20">
        <v>865.3</v>
      </c>
      <c r="S36" s="20">
        <v>273.24511894802572</v>
      </c>
      <c r="T36" s="20">
        <f t="shared" si="0"/>
        <v>39.942283777609333</v>
      </c>
      <c r="U36" s="20">
        <v>4.95</v>
      </c>
      <c r="V36">
        <v>9.3468750000000007</v>
      </c>
      <c r="W36" s="5">
        <v>-1.5923219678656728</v>
      </c>
      <c r="X36" s="5">
        <v>0.42483777704327075</v>
      </c>
      <c r="Y36" s="21" t="s">
        <v>77</v>
      </c>
    </row>
    <row r="37" spans="1:28" ht="19.95" customHeight="1" x14ac:dyDescent="0.3">
      <c r="A37" s="18" t="s">
        <v>82</v>
      </c>
      <c r="B37" s="18">
        <v>-16</v>
      </c>
      <c r="C37" s="19">
        <v>-28.692692572691158</v>
      </c>
      <c r="D37" s="5">
        <v>1.4572266702039878</v>
      </c>
      <c r="E37" s="5">
        <v>20.930232558139483</v>
      </c>
      <c r="F37" s="23">
        <v>-10.883809599999999</v>
      </c>
      <c r="G37" s="5">
        <v>6.3516089355356513</v>
      </c>
      <c r="H37" s="5">
        <v>0.78577505199999997</v>
      </c>
      <c r="I37" s="5">
        <v>0.80595151200000004</v>
      </c>
      <c r="J37" s="20">
        <v>6.6003999999999996</v>
      </c>
      <c r="K37" s="20">
        <v>66004.13</v>
      </c>
      <c r="L37" s="20">
        <v>1179.9175</v>
      </c>
      <c r="M37" s="20">
        <v>2.3954401792736295</v>
      </c>
      <c r="N37" s="5">
        <v>2.9017438590000002</v>
      </c>
      <c r="O37" s="5">
        <f>N37/J37</f>
        <v>0.43963151612023521</v>
      </c>
      <c r="P37" s="20">
        <v>51.38</v>
      </c>
      <c r="Q37" s="20">
        <v>41.724176956805572</v>
      </c>
      <c r="R37" s="20">
        <v>939.9</v>
      </c>
      <c r="S37" s="20">
        <v>322.45466438975177</v>
      </c>
      <c r="T37" s="20">
        <f t="shared" si="0"/>
        <v>35.258756273523083</v>
      </c>
      <c r="U37" s="20">
        <v>4.45</v>
      </c>
      <c r="V37">
        <v>4.6724999999999994</v>
      </c>
      <c r="W37" s="5">
        <v>-2.0082484257788318</v>
      </c>
      <c r="X37" s="5">
        <v>0.3</v>
      </c>
      <c r="Y37" s="21" t="s">
        <v>77</v>
      </c>
    </row>
    <row r="38" spans="1:28" ht="19.95" customHeight="1" x14ac:dyDescent="0.3">
      <c r="A38" s="18" t="s">
        <v>83</v>
      </c>
      <c r="B38" s="18">
        <v>-17</v>
      </c>
      <c r="C38" s="19">
        <v>-28.580726266756301</v>
      </c>
      <c r="D38" s="3" t="s">
        <v>25</v>
      </c>
      <c r="E38" s="3">
        <v>9.4700785815030635</v>
      </c>
      <c r="F38" s="23">
        <v>-8.999047599999999</v>
      </c>
      <c r="G38" s="5">
        <v>4.5992999268784498</v>
      </c>
      <c r="H38" s="5">
        <v>0.89231816399999997</v>
      </c>
      <c r="I38" s="5">
        <v>0.53009105499999998</v>
      </c>
      <c r="J38" s="20">
        <v>6.7690999999999999</v>
      </c>
      <c r="K38" s="20">
        <v>67690.59</v>
      </c>
      <c r="L38" s="20">
        <v>496.88709999999998</v>
      </c>
      <c r="M38" s="20">
        <v>0.98363555997960705</v>
      </c>
      <c r="N38" s="5">
        <v>2.6133560440000001</v>
      </c>
      <c r="O38" s="5">
        <f>N38/J38</f>
        <v>0.38607141924332633</v>
      </c>
      <c r="P38" s="20">
        <v>64.930000000000007</v>
      </c>
      <c r="Q38" s="20">
        <v>51.41405917720617</v>
      </c>
      <c r="R38" s="20">
        <v>910.08</v>
      </c>
      <c r="S38" s="20">
        <v>343.76330506945698</v>
      </c>
      <c r="T38" s="26" t="s">
        <v>25</v>
      </c>
      <c r="U38" s="20">
        <v>4.78</v>
      </c>
      <c r="V38">
        <v>6.27</v>
      </c>
      <c r="W38" s="5">
        <v>-1.4694071969586053</v>
      </c>
      <c r="X38" s="5">
        <v>0.49263603694309993</v>
      </c>
      <c r="Y38" s="21" t="s">
        <v>84</v>
      </c>
    </row>
    <row r="39" spans="1:28" ht="19.95" customHeight="1" x14ac:dyDescent="0.3">
      <c r="A39" s="18" t="s">
        <v>85</v>
      </c>
      <c r="B39" s="18">
        <v>-18</v>
      </c>
      <c r="C39" s="19">
        <v>-29.349850389163748</v>
      </c>
      <c r="D39" s="5">
        <v>1.8905098608499225</v>
      </c>
      <c r="E39" s="5">
        <v>17.602956705385296</v>
      </c>
      <c r="F39" s="19">
        <v>-7.8685384000000003</v>
      </c>
      <c r="G39" s="5">
        <v>4.5927910610491534</v>
      </c>
      <c r="H39" s="5">
        <v>1</v>
      </c>
      <c r="I39" s="5">
        <v>0.673400318</v>
      </c>
      <c r="J39" s="20">
        <v>6.3101000000000003</v>
      </c>
      <c r="K39" s="20">
        <v>63100.71</v>
      </c>
      <c r="L39" s="20">
        <v>661.09490000000005</v>
      </c>
      <c r="M39" s="20">
        <v>1.4038941336793196</v>
      </c>
      <c r="N39" s="5">
        <v>2.087755955</v>
      </c>
      <c r="O39" s="5">
        <f>N39/J39</f>
        <v>0.33085940872569369</v>
      </c>
      <c r="P39" s="20">
        <v>93.82</v>
      </c>
      <c r="Q39" s="20">
        <v>79.694063664259858</v>
      </c>
      <c r="R39" s="20">
        <v>753.03</v>
      </c>
      <c r="S39" s="20">
        <v>315.47919337189302</v>
      </c>
      <c r="T39" s="20">
        <f t="shared" si="0"/>
        <v>49.626823928768637</v>
      </c>
      <c r="U39" s="20">
        <v>2.5499999999999998</v>
      </c>
      <c r="V39">
        <v>8.6109375000000004</v>
      </c>
      <c r="W39" s="5">
        <v>-1.6137322015841988</v>
      </c>
      <c r="X39" s="5">
        <v>0.3</v>
      </c>
      <c r="Y39" s="21" t="s">
        <v>84</v>
      </c>
      <c r="AA39"/>
      <c r="AB39"/>
    </row>
    <row r="40" spans="1:28" ht="19.95" customHeight="1" x14ac:dyDescent="0.3">
      <c r="A40" s="18" t="s">
        <v>86</v>
      </c>
      <c r="B40" s="18">
        <v>-18.5</v>
      </c>
      <c r="C40" s="19">
        <v>-28.723395881708029</v>
      </c>
      <c r="D40" s="5">
        <v>2.1504217253476932</v>
      </c>
      <c r="E40" s="5">
        <v>11.695906432748549</v>
      </c>
      <c r="F40" s="19">
        <v>-3.9849079999999995</v>
      </c>
      <c r="G40" s="5">
        <v>4.9486806511280133</v>
      </c>
      <c r="H40" s="6" t="s">
        <v>25</v>
      </c>
      <c r="I40" s="5">
        <v>0.73828364899999999</v>
      </c>
      <c r="J40" s="6" t="s">
        <v>25</v>
      </c>
      <c r="K40" s="6" t="s">
        <v>25</v>
      </c>
      <c r="L40" s="6" t="s">
        <v>25</v>
      </c>
      <c r="M40" s="6" t="s">
        <v>25</v>
      </c>
      <c r="N40" s="6" t="s">
        <v>25</v>
      </c>
      <c r="O40" s="6" t="s">
        <v>25</v>
      </c>
      <c r="P40" s="6" t="s">
        <v>25</v>
      </c>
      <c r="Q40" s="6" t="s">
        <v>25</v>
      </c>
      <c r="R40" s="6" t="s">
        <v>25</v>
      </c>
      <c r="S40" s="6" t="s">
        <v>25</v>
      </c>
      <c r="T40" s="6" t="s">
        <v>25</v>
      </c>
      <c r="U40" s="6" t="s">
        <v>25</v>
      </c>
      <c r="V40" s="6" t="s">
        <v>25</v>
      </c>
      <c r="W40" s="6" t="s">
        <v>25</v>
      </c>
      <c r="X40" s="6" t="s">
        <v>25</v>
      </c>
      <c r="Y40" s="21" t="s">
        <v>84</v>
      </c>
      <c r="AA40"/>
      <c r="AB40"/>
    </row>
    <row r="41" spans="1:28" ht="19.95" customHeight="1" x14ac:dyDescent="0.3">
      <c r="A41" s="18" t="s">
        <v>87</v>
      </c>
      <c r="B41" s="18">
        <v>-19</v>
      </c>
      <c r="C41" s="19">
        <v>-28.821762103068068</v>
      </c>
      <c r="D41" s="5">
        <v>2.3605060354950118</v>
      </c>
      <c r="E41" s="5">
        <v>7.597756145850397</v>
      </c>
      <c r="F41" s="23">
        <v>-10.899039999999999</v>
      </c>
      <c r="G41" s="5">
        <v>6.1362743479039494</v>
      </c>
      <c r="H41" s="6" t="s">
        <v>25</v>
      </c>
      <c r="I41" s="5">
        <v>0.75470039200000005</v>
      </c>
      <c r="J41" s="6" t="s">
        <v>25</v>
      </c>
      <c r="K41" s="6" t="s">
        <v>25</v>
      </c>
      <c r="L41" s="6" t="s">
        <v>25</v>
      </c>
      <c r="M41" s="6" t="s">
        <v>25</v>
      </c>
      <c r="N41" s="6" t="s">
        <v>25</v>
      </c>
      <c r="O41" s="6" t="s">
        <v>25</v>
      </c>
      <c r="P41" s="6" t="s">
        <v>25</v>
      </c>
      <c r="Q41" s="6" t="s">
        <v>25</v>
      </c>
      <c r="R41" s="6" t="s">
        <v>25</v>
      </c>
      <c r="S41" s="6" t="s">
        <v>25</v>
      </c>
      <c r="T41" s="6" t="s">
        <v>25</v>
      </c>
      <c r="U41" s="6" t="s">
        <v>25</v>
      </c>
      <c r="V41" s="6" t="s">
        <v>25</v>
      </c>
      <c r="W41" s="6" t="s">
        <v>25</v>
      </c>
      <c r="X41" s="6" t="s">
        <v>25</v>
      </c>
      <c r="Y41" s="21" t="s">
        <v>84</v>
      </c>
      <c r="AA41"/>
      <c r="AB41"/>
    </row>
    <row r="42" spans="1:28" ht="19.95" customHeight="1" x14ac:dyDescent="0.3">
      <c r="A42" s="18" t="s">
        <v>88</v>
      </c>
      <c r="B42" s="18">
        <v>-20</v>
      </c>
      <c r="C42" s="19">
        <v>-29.190833737102025</v>
      </c>
      <c r="D42" s="5">
        <v>1.5581709897616494</v>
      </c>
      <c r="E42" s="5">
        <v>16.941150636802725</v>
      </c>
      <c r="F42" s="19">
        <v>-2.1660759999999999</v>
      </c>
      <c r="G42" s="5">
        <v>11.42975114217146</v>
      </c>
      <c r="H42" s="5">
        <v>0.42822442799999999</v>
      </c>
      <c r="I42" s="5">
        <v>0.83339927499999999</v>
      </c>
      <c r="J42" s="20">
        <v>4.9913999999999996</v>
      </c>
      <c r="K42" s="20">
        <v>49914.33</v>
      </c>
      <c r="L42" s="20">
        <v>573.67219999999998</v>
      </c>
      <c r="M42" s="20">
        <v>1.5400802695338187</v>
      </c>
      <c r="N42" s="5">
        <v>3.4894346089999999</v>
      </c>
      <c r="O42" s="5">
        <f>N42/J42</f>
        <v>0.69908935549144535</v>
      </c>
      <c r="P42" s="20">
        <v>48.14</v>
      </c>
      <c r="Q42" s="20">
        <v>51.694653619511662</v>
      </c>
      <c r="R42" s="20">
        <v>496.29</v>
      </c>
      <c r="S42" s="20">
        <v>240.07126019356488</v>
      </c>
      <c r="T42" s="20">
        <f t="shared" si="0"/>
        <v>30.895197199996574</v>
      </c>
      <c r="U42" s="20">
        <v>3.65</v>
      </c>
      <c r="V42">
        <v>7.7624999999999993</v>
      </c>
      <c r="W42" s="5">
        <v>-1.5907750680897332</v>
      </c>
      <c r="X42" s="5">
        <v>0.3</v>
      </c>
      <c r="Y42" s="21" t="s">
        <v>84</v>
      </c>
      <c r="Z42" s="22"/>
      <c r="AA42"/>
      <c r="AB42"/>
    </row>
    <row r="43" spans="1:28" ht="19.95" customHeight="1" x14ac:dyDescent="0.3">
      <c r="A43" s="18" t="s">
        <v>89</v>
      </c>
      <c r="B43" s="18">
        <v>-20.5</v>
      </c>
      <c r="C43" s="19">
        <v>-28.779447920995835</v>
      </c>
      <c r="D43" s="5">
        <v>1.6571275404050063</v>
      </c>
      <c r="E43" s="5">
        <v>9.0091951647896771</v>
      </c>
      <c r="F43" s="19">
        <v>-5.5860455999999994</v>
      </c>
      <c r="G43" s="5">
        <v>7.8552468408464797</v>
      </c>
      <c r="H43" s="6" t="s">
        <v>25</v>
      </c>
      <c r="I43" s="5">
        <v>0.70737693099999999</v>
      </c>
      <c r="J43" s="6" t="s">
        <v>25</v>
      </c>
      <c r="K43" s="6" t="s">
        <v>25</v>
      </c>
      <c r="L43" s="6" t="s">
        <v>25</v>
      </c>
      <c r="M43" s="6" t="s">
        <v>25</v>
      </c>
      <c r="N43" s="6" t="s">
        <v>25</v>
      </c>
      <c r="O43" s="6" t="s">
        <v>25</v>
      </c>
      <c r="P43" s="6" t="s">
        <v>25</v>
      </c>
      <c r="Q43" s="6" t="s">
        <v>25</v>
      </c>
      <c r="R43" s="6" t="s">
        <v>25</v>
      </c>
      <c r="S43" s="6" t="s">
        <v>25</v>
      </c>
      <c r="T43" s="6" t="s">
        <v>25</v>
      </c>
      <c r="U43" s="6" t="s">
        <v>25</v>
      </c>
      <c r="V43" s="6" t="s">
        <v>25</v>
      </c>
      <c r="W43" s="6" t="s">
        <v>25</v>
      </c>
      <c r="X43" s="6" t="s">
        <v>25</v>
      </c>
      <c r="Y43" s="21" t="s">
        <v>84</v>
      </c>
      <c r="Z43" s="22"/>
    </row>
    <row r="44" spans="1:28" ht="19.95" customHeight="1" x14ac:dyDescent="0.3">
      <c r="A44" s="18" t="s">
        <v>90</v>
      </c>
      <c r="B44" s="18">
        <v>-21</v>
      </c>
      <c r="C44" s="19">
        <v>-28.740174921499829</v>
      </c>
      <c r="D44" s="5">
        <v>2.0309969339930003</v>
      </c>
      <c r="E44" s="5">
        <v>9.6809353943717458</v>
      </c>
      <c r="F44" s="23" t="s">
        <v>25</v>
      </c>
      <c r="G44" s="5">
        <v>4.896367917252423</v>
      </c>
      <c r="H44" s="6" t="s">
        <v>25</v>
      </c>
      <c r="I44" s="5">
        <v>0.397921682</v>
      </c>
      <c r="J44" s="6" t="s">
        <v>25</v>
      </c>
      <c r="K44" s="6" t="s">
        <v>25</v>
      </c>
      <c r="L44" s="6" t="s">
        <v>25</v>
      </c>
      <c r="M44" s="6" t="s">
        <v>25</v>
      </c>
      <c r="N44" s="6" t="s">
        <v>25</v>
      </c>
      <c r="O44" s="6" t="s">
        <v>25</v>
      </c>
      <c r="P44" s="6" t="s">
        <v>25</v>
      </c>
      <c r="Q44" s="6" t="s">
        <v>25</v>
      </c>
      <c r="R44" s="6" t="s">
        <v>25</v>
      </c>
      <c r="S44" s="6" t="s">
        <v>25</v>
      </c>
      <c r="T44" s="6" t="s">
        <v>25</v>
      </c>
      <c r="U44" s="6" t="s">
        <v>25</v>
      </c>
      <c r="V44" s="6" t="s">
        <v>25</v>
      </c>
      <c r="W44" s="6" t="s">
        <v>25</v>
      </c>
      <c r="X44" s="6" t="s">
        <v>25</v>
      </c>
      <c r="Y44" s="21" t="s">
        <v>84</v>
      </c>
      <c r="Z44" s="22"/>
    </row>
    <row r="45" spans="1:28" ht="19.95" customHeight="1" x14ac:dyDescent="0.3">
      <c r="A45" s="18" t="s">
        <v>91</v>
      </c>
      <c r="B45" s="18">
        <v>-22</v>
      </c>
      <c r="C45" s="19">
        <v>-29.059160837204217</v>
      </c>
      <c r="D45" s="5">
        <v>2.0832280500268259</v>
      </c>
      <c r="E45" s="5">
        <v>7.6408517052949945</v>
      </c>
      <c r="F45" s="23">
        <v>-13.173129099999999</v>
      </c>
      <c r="G45" s="5">
        <v>7.0016204699216624</v>
      </c>
      <c r="H45" s="5">
        <v>0.323137165</v>
      </c>
      <c r="I45" s="5">
        <v>0.63204887600000004</v>
      </c>
      <c r="J45" s="20">
        <v>7.3128000000000002</v>
      </c>
      <c r="K45" s="20">
        <v>73128.03</v>
      </c>
      <c r="L45" s="20">
        <v>738.04409999999996</v>
      </c>
      <c r="M45" s="20">
        <v>1.3523940054176213</v>
      </c>
      <c r="N45" s="5">
        <v>3.617808546</v>
      </c>
      <c r="O45" s="5">
        <f>N45/J45</f>
        <v>0.4947227527075812</v>
      </c>
      <c r="P45" s="20">
        <v>85.82</v>
      </c>
      <c r="Q45" s="20">
        <v>62.902720065069424</v>
      </c>
      <c r="R45" s="20">
        <v>892.02</v>
      </c>
      <c r="S45" s="20">
        <v>273.36544266974033</v>
      </c>
      <c r="T45" s="20">
        <f t="shared" si="0"/>
        <v>41.195681864448247</v>
      </c>
      <c r="U45" s="20">
        <v>6.96</v>
      </c>
      <c r="V45">
        <v>9.1031249999999986</v>
      </c>
      <c r="W45" s="5">
        <v>-1.3435264272341672</v>
      </c>
      <c r="X45" s="5">
        <v>0.3</v>
      </c>
      <c r="Y45" s="21" t="s">
        <v>84</v>
      </c>
    </row>
    <row r="46" spans="1:28" ht="19.95" customHeight="1" x14ac:dyDescent="0.3">
      <c r="A46" s="18" t="s">
        <v>92</v>
      </c>
      <c r="B46" s="18">
        <v>-22.5</v>
      </c>
      <c r="C46" s="19">
        <v>-28.746519885553653</v>
      </c>
      <c r="D46" s="5">
        <v>1.8230286062770384</v>
      </c>
      <c r="E46" s="5">
        <v>12.442607897153307</v>
      </c>
      <c r="F46" s="19">
        <v>-12.845352800000001</v>
      </c>
      <c r="G46" s="5">
        <v>9.2002608504802215</v>
      </c>
      <c r="H46" s="6" t="s">
        <v>25</v>
      </c>
      <c r="I46" s="5">
        <v>0.79787252600000003</v>
      </c>
      <c r="J46" s="6" t="s">
        <v>25</v>
      </c>
      <c r="K46" s="6" t="s">
        <v>25</v>
      </c>
      <c r="L46" s="6" t="s">
        <v>25</v>
      </c>
      <c r="M46" s="6" t="s">
        <v>25</v>
      </c>
      <c r="N46" s="6" t="s">
        <v>25</v>
      </c>
      <c r="O46" s="6" t="s">
        <v>25</v>
      </c>
      <c r="P46" s="6" t="s">
        <v>25</v>
      </c>
      <c r="Q46" s="6" t="s">
        <v>25</v>
      </c>
      <c r="R46" s="6" t="s">
        <v>25</v>
      </c>
      <c r="S46" s="6" t="s">
        <v>25</v>
      </c>
      <c r="T46" s="6" t="s">
        <v>25</v>
      </c>
      <c r="U46" s="6" t="s">
        <v>25</v>
      </c>
      <c r="V46" s="6" t="s">
        <v>25</v>
      </c>
      <c r="W46" s="6" t="s">
        <v>25</v>
      </c>
      <c r="X46" s="6" t="s">
        <v>25</v>
      </c>
      <c r="Y46" s="21" t="s">
        <v>84</v>
      </c>
    </row>
    <row r="47" spans="1:28" ht="19.95" customHeight="1" x14ac:dyDescent="0.3">
      <c r="A47" s="18" t="s">
        <v>93</v>
      </c>
      <c r="B47" s="18">
        <v>-23</v>
      </c>
      <c r="C47" s="19">
        <v>-28.748125912705859</v>
      </c>
      <c r="D47" s="5">
        <v>1.867564939819313</v>
      </c>
      <c r="E47" s="5">
        <v>7.71091061296611</v>
      </c>
      <c r="F47" s="19">
        <v>-13.095549249999999</v>
      </c>
      <c r="G47" s="5">
        <v>5.7334022221405965</v>
      </c>
      <c r="H47" s="6" t="s">
        <v>25</v>
      </c>
      <c r="I47" s="5">
        <v>0.66559126300000004</v>
      </c>
      <c r="J47" s="6" t="s">
        <v>25</v>
      </c>
      <c r="K47" s="6" t="s">
        <v>25</v>
      </c>
      <c r="L47" s="6" t="s">
        <v>25</v>
      </c>
      <c r="M47" s="6" t="s">
        <v>25</v>
      </c>
      <c r="N47" s="6" t="s">
        <v>25</v>
      </c>
      <c r="O47" s="6" t="s">
        <v>25</v>
      </c>
      <c r="P47" s="6" t="s">
        <v>25</v>
      </c>
      <c r="Q47" s="6" t="s">
        <v>25</v>
      </c>
      <c r="R47" s="6" t="s">
        <v>25</v>
      </c>
      <c r="S47" s="6" t="s">
        <v>25</v>
      </c>
      <c r="T47" s="6" t="s">
        <v>25</v>
      </c>
      <c r="U47" s="6" t="s">
        <v>25</v>
      </c>
      <c r="V47" s="6" t="s">
        <v>25</v>
      </c>
      <c r="W47" s="6" t="s">
        <v>25</v>
      </c>
      <c r="X47" s="6" t="s">
        <v>25</v>
      </c>
      <c r="Y47" s="21" t="s">
        <v>84</v>
      </c>
    </row>
    <row r="48" spans="1:28" ht="19.95" customHeight="1" x14ac:dyDescent="0.3">
      <c r="A48" s="18" t="s">
        <v>94</v>
      </c>
      <c r="B48" s="18">
        <v>-23.5</v>
      </c>
      <c r="C48" s="19">
        <v>-28.788236228286223</v>
      </c>
      <c r="D48" s="5">
        <v>1.5562192708922831</v>
      </c>
      <c r="E48" s="5">
        <v>41.875955448787913</v>
      </c>
      <c r="F48" s="19">
        <v>-2.8196303999999994</v>
      </c>
      <c r="G48" s="5">
        <v>2.6697388615359414</v>
      </c>
      <c r="H48" s="6" t="s">
        <v>25</v>
      </c>
      <c r="I48" s="5">
        <v>0.62995351700000002</v>
      </c>
      <c r="J48" s="6" t="s">
        <v>25</v>
      </c>
      <c r="K48" s="6" t="s">
        <v>25</v>
      </c>
      <c r="L48" s="6" t="s">
        <v>25</v>
      </c>
      <c r="M48" s="6" t="s">
        <v>25</v>
      </c>
      <c r="N48" s="6" t="s">
        <v>25</v>
      </c>
      <c r="O48" s="6" t="s">
        <v>25</v>
      </c>
      <c r="P48" s="6" t="s">
        <v>25</v>
      </c>
      <c r="Q48" s="6" t="s">
        <v>25</v>
      </c>
      <c r="R48" s="6" t="s">
        <v>25</v>
      </c>
      <c r="S48" s="6" t="s">
        <v>25</v>
      </c>
      <c r="T48" s="6" t="s">
        <v>25</v>
      </c>
      <c r="U48" s="6" t="s">
        <v>25</v>
      </c>
      <c r="V48" s="6" t="s">
        <v>25</v>
      </c>
      <c r="W48" s="6" t="s">
        <v>25</v>
      </c>
      <c r="X48" s="6" t="s">
        <v>25</v>
      </c>
      <c r="Y48" s="21" t="s">
        <v>84</v>
      </c>
    </row>
    <row r="49" spans="1:25" ht="19.95" customHeight="1" x14ac:dyDescent="0.3">
      <c r="A49" s="18" t="s">
        <v>95</v>
      </c>
      <c r="B49" s="18">
        <v>-24</v>
      </c>
      <c r="C49" s="19">
        <v>-28.57556076385606</v>
      </c>
      <c r="D49" s="5">
        <v>1.5474585843826107</v>
      </c>
      <c r="E49" s="5">
        <v>25.020928285740705</v>
      </c>
      <c r="F49" s="19">
        <v>-4.7407127999999998</v>
      </c>
      <c r="G49" s="5">
        <v>3.9694325932053314</v>
      </c>
      <c r="H49" s="5">
        <v>1</v>
      </c>
      <c r="I49" s="5">
        <v>0.314637475</v>
      </c>
      <c r="J49" s="20">
        <v>6.0246000000000004</v>
      </c>
      <c r="K49" s="20">
        <v>60246.04</v>
      </c>
      <c r="L49" s="20">
        <v>696.83180000000004</v>
      </c>
      <c r="M49" s="5">
        <v>1.5499020549732396</v>
      </c>
      <c r="N49" s="5">
        <v>4.1493933270000003</v>
      </c>
      <c r="O49" s="5">
        <f>N49/J49</f>
        <v>0.68874171347475355</v>
      </c>
      <c r="P49" s="20">
        <v>86.58</v>
      </c>
      <c r="Q49" s="5">
        <v>77.028930034239579</v>
      </c>
      <c r="R49" s="20">
        <v>744.44</v>
      </c>
      <c r="S49" s="5">
        <v>273.41587021408975</v>
      </c>
      <c r="T49" s="20">
        <f t="shared" si="0"/>
        <v>55.949801095673784</v>
      </c>
      <c r="U49" s="20">
        <v>8.89</v>
      </c>
      <c r="V49">
        <v>9.2850000000000001</v>
      </c>
      <c r="W49" s="5">
        <v>-1.0867967055698722</v>
      </c>
      <c r="X49" s="5">
        <v>0.3</v>
      </c>
      <c r="Y49" s="21" t="s">
        <v>84</v>
      </c>
    </row>
    <row r="50" spans="1:25" ht="19.95" customHeight="1" x14ac:dyDescent="0.3">
      <c r="A50" s="18" t="s">
        <v>96</v>
      </c>
      <c r="B50" s="18">
        <v>-24.5</v>
      </c>
      <c r="C50" s="19">
        <v>-28.764927435215327</v>
      </c>
      <c r="D50" s="5">
        <v>1.5577414732007762</v>
      </c>
      <c r="E50" s="5">
        <v>22.169811320754789</v>
      </c>
      <c r="F50" s="19">
        <v>-4.1884663999999994</v>
      </c>
      <c r="G50" s="5">
        <v>3.1603165373043764</v>
      </c>
      <c r="H50" s="6" t="s">
        <v>25</v>
      </c>
      <c r="I50" s="5">
        <v>0.48965921200000001</v>
      </c>
      <c r="J50" s="6" t="s">
        <v>25</v>
      </c>
      <c r="K50" s="6" t="s">
        <v>25</v>
      </c>
      <c r="L50" s="6" t="s">
        <v>25</v>
      </c>
      <c r="M50" s="6" t="s">
        <v>25</v>
      </c>
      <c r="N50" s="6" t="s">
        <v>25</v>
      </c>
      <c r="O50" s="6" t="s">
        <v>25</v>
      </c>
      <c r="P50" s="6" t="s">
        <v>25</v>
      </c>
      <c r="Q50" s="6" t="s">
        <v>25</v>
      </c>
      <c r="R50" s="6" t="s">
        <v>25</v>
      </c>
      <c r="S50" s="6" t="s">
        <v>25</v>
      </c>
      <c r="T50" s="6" t="s">
        <v>25</v>
      </c>
      <c r="U50" s="6" t="s">
        <v>25</v>
      </c>
      <c r="V50" s="6" t="s">
        <v>25</v>
      </c>
      <c r="W50" s="6" t="s">
        <v>25</v>
      </c>
      <c r="X50" s="6" t="s">
        <v>25</v>
      </c>
      <c r="Y50" s="21" t="s">
        <v>97</v>
      </c>
    </row>
    <row r="51" spans="1:25" ht="19.95" customHeight="1" x14ac:dyDescent="0.3">
      <c r="A51" s="18" t="s">
        <v>98</v>
      </c>
      <c r="B51" s="18">
        <v>-25</v>
      </c>
      <c r="C51" s="19">
        <v>-28.660289518402806</v>
      </c>
      <c r="D51" s="5">
        <v>1.9562774745107379</v>
      </c>
      <c r="E51" s="5">
        <v>23.708487084870903</v>
      </c>
      <c r="F51" s="23">
        <v>-2.3719197999999997</v>
      </c>
      <c r="G51" s="5">
        <v>3.8424670134408134</v>
      </c>
      <c r="H51" s="5">
        <v>1</v>
      </c>
      <c r="I51" s="5">
        <v>0.26429347800000003</v>
      </c>
      <c r="J51" s="20">
        <v>4.3979999999999997</v>
      </c>
      <c r="K51" s="20">
        <v>43979.53</v>
      </c>
      <c r="L51" s="20">
        <v>592.23440000000005</v>
      </c>
      <c r="M51" s="20">
        <v>1.8044624305898673</v>
      </c>
      <c r="N51" s="5">
        <v>2.7554667789999998</v>
      </c>
      <c r="O51" s="5">
        <f>N51/J51</f>
        <v>0.62652723487949069</v>
      </c>
      <c r="P51" s="20">
        <v>66.27</v>
      </c>
      <c r="Q51" s="20">
        <v>80.76648386192393</v>
      </c>
      <c r="R51" s="20">
        <v>529.86</v>
      </c>
      <c r="S51" s="20">
        <v>277.81306246380666</v>
      </c>
      <c r="T51" s="20">
        <f t="shared" si="0"/>
        <v>33.875562574053575</v>
      </c>
      <c r="U51" s="20">
        <v>6.31</v>
      </c>
      <c r="V51">
        <v>6.375</v>
      </c>
      <c r="W51" s="3" t="s">
        <v>25</v>
      </c>
      <c r="X51" s="3" t="s">
        <v>25</v>
      </c>
      <c r="Y51" s="21" t="s">
        <v>97</v>
      </c>
    </row>
    <row r="52" spans="1:25" x14ac:dyDescent="0.3">
      <c r="C52" s="5"/>
      <c r="Y52" s="27"/>
    </row>
    <row r="53" spans="1:25" x14ac:dyDescent="0.3">
      <c r="C53" s="5"/>
      <c r="D53" s="5"/>
      <c r="Y53" s="27"/>
    </row>
    <row r="54" spans="1:25" x14ac:dyDescent="0.3">
      <c r="C54" s="5"/>
      <c r="D54" s="5"/>
      <c r="M54" s="5"/>
      <c r="Y54" s="27"/>
    </row>
    <row r="55" spans="1:25" x14ac:dyDescent="0.3">
      <c r="C55" s="5"/>
      <c r="D55" s="5"/>
      <c r="Y55" s="27"/>
    </row>
    <row r="56" spans="1:25" x14ac:dyDescent="0.3">
      <c r="C56" s="5"/>
      <c r="Y56" s="27"/>
    </row>
    <row r="57" spans="1:25" x14ac:dyDescent="0.3">
      <c r="C57" s="5"/>
      <c r="Y57" s="27"/>
    </row>
    <row r="58" spans="1:25" x14ac:dyDescent="0.3">
      <c r="C58" s="5"/>
      <c r="Y58" s="27"/>
    </row>
    <row r="59" spans="1:25" x14ac:dyDescent="0.3">
      <c r="C59" s="5"/>
      <c r="Y59" s="27"/>
    </row>
    <row r="60" spans="1:25" x14ac:dyDescent="0.3">
      <c r="C60" s="5"/>
      <c r="Y60" s="27"/>
    </row>
    <row r="61" spans="1:25" x14ac:dyDescent="0.3">
      <c r="C61" s="5"/>
      <c r="Y61" s="27"/>
    </row>
    <row r="62" spans="1:25" x14ac:dyDescent="0.3">
      <c r="C62" s="5"/>
      <c r="Y62" s="27"/>
    </row>
    <row r="63" spans="1:25" x14ac:dyDescent="0.3">
      <c r="C63" s="5"/>
      <c r="Y63" s="27"/>
    </row>
    <row r="64" spans="1:25" x14ac:dyDescent="0.3">
      <c r="C64" s="5"/>
      <c r="Y64" s="27"/>
    </row>
    <row r="65" spans="3:25" x14ac:dyDescent="0.3">
      <c r="C65" s="5"/>
      <c r="Y65" s="27"/>
    </row>
    <row r="66" spans="3:25" x14ac:dyDescent="0.3">
      <c r="C66" s="5"/>
      <c r="Y66" s="27"/>
    </row>
    <row r="67" spans="3:25" x14ac:dyDescent="0.3">
      <c r="C67" s="5"/>
      <c r="Y67" s="27"/>
    </row>
    <row r="68" spans="3:25" x14ac:dyDescent="0.3">
      <c r="C68" s="5"/>
      <c r="Y68" s="27"/>
    </row>
    <row r="69" spans="3:25" x14ac:dyDescent="0.3">
      <c r="C69" s="5"/>
      <c r="Y69" s="27"/>
    </row>
    <row r="70" spans="3:25" x14ac:dyDescent="0.3">
      <c r="C70" s="5"/>
      <c r="Y70" s="27"/>
    </row>
    <row r="71" spans="3:25" x14ac:dyDescent="0.3">
      <c r="C71" s="5"/>
      <c r="Y71" s="27"/>
    </row>
    <row r="72" spans="3:25" x14ac:dyDescent="0.3">
      <c r="C72" s="5"/>
      <c r="Y72" s="27"/>
    </row>
    <row r="73" spans="3:25" x14ac:dyDescent="0.3">
      <c r="C73" s="5"/>
      <c r="Y73" s="27"/>
    </row>
    <row r="74" spans="3:25" x14ac:dyDescent="0.3">
      <c r="C74" s="5"/>
      <c r="Y74" s="27"/>
    </row>
    <row r="75" spans="3:25" x14ac:dyDescent="0.3">
      <c r="C75" s="5"/>
      <c r="Y75" s="27"/>
    </row>
    <row r="76" spans="3:25" x14ac:dyDescent="0.3">
      <c r="C76" s="5"/>
      <c r="Y76" s="27"/>
    </row>
    <row r="77" spans="3:25" x14ac:dyDescent="0.3">
      <c r="C77" s="5"/>
      <c r="Y77" s="27"/>
    </row>
    <row r="78" spans="3:25" x14ac:dyDescent="0.3">
      <c r="C78" s="5"/>
      <c r="Y78" s="27"/>
    </row>
    <row r="79" spans="3:25" x14ac:dyDescent="0.3">
      <c r="C79" s="5"/>
      <c r="Y79" s="27"/>
    </row>
    <row r="80" spans="3:25" x14ac:dyDescent="0.3">
      <c r="C80" s="5"/>
      <c r="Y80" s="27"/>
    </row>
    <row r="81" spans="3:25" x14ac:dyDescent="0.3">
      <c r="C81" s="5"/>
      <c r="Y81" s="27"/>
    </row>
    <row r="82" spans="3:25" x14ac:dyDescent="0.3">
      <c r="C82" s="5"/>
      <c r="Y82" s="27"/>
    </row>
    <row r="83" spans="3:25" x14ac:dyDescent="0.3">
      <c r="C83" s="5"/>
      <c r="Y83" s="27"/>
    </row>
    <row r="84" spans="3:25" x14ac:dyDescent="0.3">
      <c r="C84" s="5"/>
      <c r="Y84" s="27"/>
    </row>
    <row r="85" spans="3:25" x14ac:dyDescent="0.3">
      <c r="C85" s="5"/>
      <c r="Y85" s="27"/>
    </row>
    <row r="86" spans="3:25" x14ac:dyDescent="0.3">
      <c r="C86" s="5"/>
      <c r="Y86" s="27"/>
    </row>
    <row r="87" spans="3:25" x14ac:dyDescent="0.3">
      <c r="C87" s="5"/>
      <c r="Y87" s="27"/>
    </row>
    <row r="88" spans="3:25" x14ac:dyDescent="0.3">
      <c r="C88" s="5"/>
      <c r="Y88" s="27"/>
    </row>
    <row r="89" spans="3:25" x14ac:dyDescent="0.3">
      <c r="C89" s="5"/>
      <c r="Y89" s="27"/>
    </row>
    <row r="90" spans="3:25" x14ac:dyDescent="0.3">
      <c r="C90" s="5"/>
      <c r="Y90" s="27"/>
    </row>
    <row r="91" spans="3:25" x14ac:dyDescent="0.3">
      <c r="C91" s="5"/>
      <c r="Y91" s="27"/>
    </row>
    <row r="92" spans="3:25" x14ac:dyDescent="0.3">
      <c r="C92" s="5"/>
      <c r="Y92" s="27"/>
    </row>
    <row r="93" spans="3:25" x14ac:dyDescent="0.3">
      <c r="C93" s="5"/>
      <c r="Y93" s="27"/>
    </row>
    <row r="94" spans="3:25" x14ac:dyDescent="0.3">
      <c r="C94" s="5"/>
      <c r="Y94" s="27"/>
    </row>
    <row r="95" spans="3:25" x14ac:dyDescent="0.3">
      <c r="C95" s="5"/>
      <c r="Y95" s="27"/>
    </row>
    <row r="96" spans="3:25" x14ac:dyDescent="0.3">
      <c r="C96" s="5"/>
      <c r="Y96" s="27"/>
    </row>
    <row r="97" spans="3:25" x14ac:dyDescent="0.3">
      <c r="C97" s="5"/>
      <c r="Y97" s="27"/>
    </row>
    <row r="98" spans="3:25" x14ac:dyDescent="0.3">
      <c r="C98" s="5"/>
      <c r="Y98" s="27"/>
    </row>
    <row r="99" spans="3:25" x14ac:dyDescent="0.3">
      <c r="C99" s="5"/>
      <c r="Y99" s="27"/>
    </row>
    <row r="100" spans="3:25" x14ac:dyDescent="0.3">
      <c r="C100" s="5"/>
      <c r="Y100" s="27"/>
    </row>
    <row r="101" spans="3:25" x14ac:dyDescent="0.3">
      <c r="C101" s="5"/>
      <c r="Y101" s="27"/>
    </row>
    <row r="102" spans="3:25" x14ac:dyDescent="0.3">
      <c r="C102" s="5"/>
      <c r="Y102" s="27"/>
    </row>
    <row r="103" spans="3:25" x14ac:dyDescent="0.3">
      <c r="C103" s="5"/>
      <c r="Y103" s="27"/>
    </row>
    <row r="104" spans="3:25" x14ac:dyDescent="0.3">
      <c r="C104" s="5"/>
      <c r="Y104" s="27"/>
    </row>
    <row r="105" spans="3:25" x14ac:dyDescent="0.3">
      <c r="C105" s="5"/>
      <c r="Y105" s="27"/>
    </row>
    <row r="106" spans="3:25" x14ac:dyDescent="0.3">
      <c r="C106" s="5"/>
      <c r="Y106" s="27"/>
    </row>
    <row r="107" spans="3:25" x14ac:dyDescent="0.3">
      <c r="C107" s="5"/>
      <c r="Y107" s="27"/>
    </row>
    <row r="108" spans="3:25" x14ac:dyDescent="0.3">
      <c r="C108" s="5"/>
      <c r="Y108" s="27"/>
    </row>
    <row r="109" spans="3:25" x14ac:dyDescent="0.3">
      <c r="C109" s="5"/>
      <c r="Y109" s="27"/>
    </row>
    <row r="110" spans="3:25" x14ac:dyDescent="0.3">
      <c r="C110" s="5"/>
      <c r="Y110" s="27"/>
    </row>
    <row r="111" spans="3:25" x14ac:dyDescent="0.3">
      <c r="C111" s="5"/>
      <c r="Y111" s="27"/>
    </row>
    <row r="112" spans="3:25" x14ac:dyDescent="0.3">
      <c r="C112" s="5"/>
      <c r="Y112" s="27"/>
    </row>
    <row r="113" spans="3:25" x14ac:dyDescent="0.3">
      <c r="C113" s="5"/>
      <c r="Y113" s="27"/>
    </row>
    <row r="114" spans="3:25" x14ac:dyDescent="0.3">
      <c r="C114" s="5"/>
      <c r="Y114" s="27"/>
    </row>
    <row r="115" spans="3:25" x14ac:dyDescent="0.3">
      <c r="C115" s="5"/>
      <c r="Y115" s="27"/>
    </row>
    <row r="116" spans="3:25" x14ac:dyDescent="0.3">
      <c r="C116" s="5"/>
      <c r="Y116" s="27"/>
    </row>
    <row r="117" spans="3:25" x14ac:dyDescent="0.3">
      <c r="C117" s="5"/>
      <c r="Y117" s="27"/>
    </row>
    <row r="118" spans="3:25" x14ac:dyDescent="0.3">
      <c r="C118" s="5"/>
      <c r="Y118" s="27"/>
    </row>
    <row r="119" spans="3:25" x14ac:dyDescent="0.3">
      <c r="C119" s="5"/>
      <c r="Y119" s="27"/>
    </row>
    <row r="120" spans="3:25" x14ac:dyDescent="0.3">
      <c r="C120" s="5"/>
      <c r="Y120" s="27"/>
    </row>
    <row r="121" spans="3:25" x14ac:dyDescent="0.3">
      <c r="C121" s="5"/>
      <c r="Y121" s="27"/>
    </row>
    <row r="122" spans="3:25" x14ac:dyDescent="0.3">
      <c r="C122" s="5"/>
      <c r="Y122" s="27"/>
    </row>
    <row r="123" spans="3:25" x14ac:dyDescent="0.3">
      <c r="C123" s="5"/>
      <c r="Y123" s="27"/>
    </row>
    <row r="124" spans="3:25" x14ac:dyDescent="0.3">
      <c r="C124" s="5"/>
      <c r="Y124" s="27"/>
    </row>
    <row r="125" spans="3:25" x14ac:dyDescent="0.3">
      <c r="C125" s="5"/>
      <c r="Y125" s="27"/>
    </row>
    <row r="126" spans="3:25" x14ac:dyDescent="0.3">
      <c r="C126" s="5"/>
      <c r="Y126" s="27"/>
    </row>
    <row r="127" spans="3:25" x14ac:dyDescent="0.3">
      <c r="C127" s="5"/>
      <c r="Y127" s="27"/>
    </row>
    <row r="128" spans="3:25" x14ac:dyDescent="0.3">
      <c r="C128" s="5"/>
      <c r="Y128" s="27"/>
    </row>
    <row r="129" spans="3:25" x14ac:dyDescent="0.3">
      <c r="C129" s="5"/>
      <c r="Y129" s="27"/>
    </row>
    <row r="130" spans="3:25" x14ac:dyDescent="0.3">
      <c r="C130" s="5"/>
      <c r="Y130" s="27"/>
    </row>
    <row r="131" spans="3:25" x14ac:dyDescent="0.3">
      <c r="C131" s="5"/>
      <c r="Y131" s="27"/>
    </row>
    <row r="132" spans="3:25" x14ac:dyDescent="0.3">
      <c r="C132" s="5"/>
      <c r="Y132" s="27"/>
    </row>
    <row r="133" spans="3:25" x14ac:dyDescent="0.3">
      <c r="C133" s="5"/>
      <c r="Y133" s="27"/>
    </row>
    <row r="134" spans="3:25" x14ac:dyDescent="0.3">
      <c r="C134" s="5"/>
      <c r="Y134" s="27"/>
    </row>
    <row r="135" spans="3:25" x14ac:dyDescent="0.3">
      <c r="C135" s="5"/>
      <c r="Y135" s="27"/>
    </row>
    <row r="136" spans="3:25" x14ac:dyDescent="0.3">
      <c r="C136" s="5"/>
      <c r="Y136" s="27"/>
    </row>
    <row r="137" spans="3:25" x14ac:dyDescent="0.3">
      <c r="C137" s="5"/>
      <c r="Y137" s="27"/>
    </row>
    <row r="138" spans="3:25" x14ac:dyDescent="0.3">
      <c r="C138" s="5"/>
      <c r="Y138" s="27"/>
    </row>
    <row r="139" spans="3:25" x14ac:dyDescent="0.3">
      <c r="C139" s="5"/>
      <c r="Y139" s="27"/>
    </row>
    <row r="140" spans="3:25" x14ac:dyDescent="0.3">
      <c r="C140" s="5"/>
      <c r="Y140" s="27"/>
    </row>
    <row r="141" spans="3:25" x14ac:dyDescent="0.3">
      <c r="C141" s="5"/>
      <c r="Y141" s="27"/>
    </row>
    <row r="142" spans="3:25" x14ac:dyDescent="0.3">
      <c r="C142" s="5"/>
      <c r="Y142" s="27"/>
    </row>
    <row r="143" spans="3:25" x14ac:dyDescent="0.3">
      <c r="C143" s="5"/>
      <c r="Y143" s="27"/>
    </row>
    <row r="144" spans="3:25" x14ac:dyDescent="0.3">
      <c r="C144" s="5"/>
      <c r="Y144" s="27"/>
    </row>
    <row r="145" spans="3:25" x14ac:dyDescent="0.3">
      <c r="C145" s="5"/>
      <c r="Y145" s="27"/>
    </row>
    <row r="146" spans="3:25" x14ac:dyDescent="0.3">
      <c r="C146" s="5"/>
      <c r="Y146" s="27"/>
    </row>
    <row r="147" spans="3:25" x14ac:dyDescent="0.3">
      <c r="C147" s="5"/>
      <c r="Y147" s="27"/>
    </row>
    <row r="148" spans="3:25" x14ac:dyDescent="0.3">
      <c r="C148" s="5"/>
      <c r="Y148" s="27"/>
    </row>
    <row r="149" spans="3:25" x14ac:dyDescent="0.3">
      <c r="C149" s="5"/>
      <c r="Y149" s="27"/>
    </row>
    <row r="150" spans="3:25" x14ac:dyDescent="0.3">
      <c r="C150" s="5"/>
      <c r="Y150" s="27"/>
    </row>
    <row r="151" spans="3:25" x14ac:dyDescent="0.3">
      <c r="C151" s="5"/>
      <c r="Y15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1-Gronhogen</vt:lpstr>
      <vt:lpstr>Table 2-Tosterup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Nevin Kozik</dc:creator>
  <cp:lastModifiedBy>Nevin Kozik</cp:lastModifiedBy>
  <dcterms:created xsi:type="dcterms:W3CDTF">2023-01-11T17:54:24Z</dcterms:created>
  <dcterms:modified xsi:type="dcterms:W3CDTF">2023-01-11T17:57:11Z</dcterms:modified>
</cp:coreProperties>
</file>